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\\fs\users\HOME\enovotna\Documents\NOVOTNÁ\GALLOVA-chodníky\"/>
    </mc:Choice>
  </mc:AlternateContent>
  <xr:revisionPtr revIDLastSave="0" documentId="8_{F6C88BBF-B1A6-4AF2-8704-928AFE6BF03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44-2020_22 - Vedlejší ro..." sheetId="2" r:id="rId2"/>
    <sheet name="044-2020_2 - Levostranný ..." sheetId="3" r:id="rId3"/>
    <sheet name="Pokyny pro vyplnění" sheetId="4" r:id="rId4"/>
  </sheets>
  <definedNames>
    <definedName name="_xlnm._FilterDatabase" localSheetId="2" hidden="1">'044-2020_2 - Levostranný ...'!$C$87:$K$276</definedName>
    <definedName name="_xlnm._FilterDatabase" localSheetId="1" hidden="1">'044-2020_22 - Vedlejší ro...'!$C$79:$K$87</definedName>
    <definedName name="_xlnm.Print_Titles" localSheetId="2">'044-2020_2 - Levostranný ...'!$87:$87</definedName>
    <definedName name="_xlnm.Print_Titles" localSheetId="1">'044-2020_22 - Vedlejší ro...'!$79:$79</definedName>
    <definedName name="_xlnm.Print_Titles" localSheetId="0">'Rekapitulace stavby'!$52:$52</definedName>
    <definedName name="_xlnm.Print_Area" localSheetId="2">'044-2020_2 - Levostranný ...'!$C$4:$J$39,'044-2020_2 - Levostranný ...'!$C$45:$J$69,'044-2020_2 - Levostranný ...'!$C$75:$K$276</definedName>
    <definedName name="_xlnm.Print_Area" localSheetId="1">'044-2020_22 - Vedlejší ro...'!$C$4:$J$39,'044-2020_22 - Vedlejší ro...'!$C$45:$J$61,'044-2020_22 - Vedlejší ro...'!$C$67:$K$87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274" i="3"/>
  <c r="BH274" i="3"/>
  <c r="BG274" i="3"/>
  <c r="BF274" i="3"/>
  <c r="T274" i="3"/>
  <c r="T273" i="3"/>
  <c r="T272" i="3"/>
  <c r="R274" i="3"/>
  <c r="R273" i="3" s="1"/>
  <c r="R272" i="3" s="1"/>
  <c r="P274" i="3"/>
  <c r="P273" i="3" s="1"/>
  <c r="P272" i="3" s="1"/>
  <c r="BI271" i="3"/>
  <c r="BH271" i="3"/>
  <c r="BG271" i="3"/>
  <c r="BF271" i="3"/>
  <c r="T271" i="3"/>
  <c r="T270" i="3"/>
  <c r="R271" i="3"/>
  <c r="R270" i="3" s="1"/>
  <c r="P271" i="3"/>
  <c r="P270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7" i="3"/>
  <c r="BH237" i="3"/>
  <c r="BG237" i="3"/>
  <c r="BF237" i="3"/>
  <c r="T237" i="3"/>
  <c r="R237" i="3"/>
  <c r="P237" i="3"/>
  <c r="BI232" i="3"/>
  <c r="BH232" i="3"/>
  <c r="BG232" i="3"/>
  <c r="BF232" i="3"/>
  <c r="T232" i="3"/>
  <c r="R232" i="3"/>
  <c r="P232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0" i="3"/>
  <c r="BH160" i="3"/>
  <c r="BG160" i="3"/>
  <c r="BF160" i="3"/>
  <c r="T160" i="3"/>
  <c r="R160" i="3"/>
  <c r="P160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BI91" i="3"/>
  <c r="BH91" i="3"/>
  <c r="BG91" i="3"/>
  <c r="BF91" i="3"/>
  <c r="T91" i="3"/>
  <c r="R91" i="3"/>
  <c r="P91" i="3"/>
  <c r="J85" i="3"/>
  <c r="J84" i="3"/>
  <c r="F84" i="3"/>
  <c r="F82" i="3"/>
  <c r="E80" i="3"/>
  <c r="J55" i="3"/>
  <c r="J54" i="3"/>
  <c r="F54" i="3"/>
  <c r="F52" i="3"/>
  <c r="E50" i="3"/>
  <c r="J18" i="3"/>
  <c r="E18" i="3"/>
  <c r="F85" i="3" s="1"/>
  <c r="J17" i="3"/>
  <c r="J12" i="3"/>
  <c r="J52" i="3"/>
  <c r="E7" i="3"/>
  <c r="E48" i="3"/>
  <c r="J37" i="2"/>
  <c r="J36" i="2"/>
  <c r="AY55" i="1" s="1"/>
  <c r="J35" i="2"/>
  <c r="AX55" i="1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T81" i="2"/>
  <c r="T80" i="2" s="1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J17" i="2"/>
  <c r="J12" i="2"/>
  <c r="J52" i="2"/>
  <c r="E7" i="2"/>
  <c r="E70" i="2" s="1"/>
  <c r="L50" i="1"/>
  <c r="AM50" i="1"/>
  <c r="AM49" i="1"/>
  <c r="L49" i="1"/>
  <c r="AM47" i="1"/>
  <c r="L47" i="1"/>
  <c r="L45" i="1"/>
  <c r="L44" i="1"/>
  <c r="BK274" i="3"/>
  <c r="BK261" i="3"/>
  <c r="J242" i="3"/>
  <c r="J221" i="3"/>
  <c r="BK215" i="3"/>
  <c r="J196" i="3"/>
  <c r="J180" i="3"/>
  <c r="J160" i="3"/>
  <c r="J147" i="3"/>
  <c r="J133" i="3"/>
  <c r="J82" i="2"/>
  <c r="J268" i="3"/>
  <c r="J252" i="3"/>
  <c r="BK242" i="3"/>
  <c r="BK221" i="3"/>
  <c r="J215" i="3"/>
  <c r="BK196" i="3"/>
  <c r="J177" i="3"/>
  <c r="BK151" i="3"/>
  <c r="BK137" i="3"/>
  <c r="J127" i="3"/>
  <c r="BK106" i="3"/>
  <c r="BK87" i="2"/>
  <c r="J84" i="2"/>
  <c r="J130" i="3"/>
  <c r="BK103" i="3"/>
  <c r="BK86" i="2"/>
  <c r="J271" i="3"/>
  <c r="BK252" i="3"/>
  <c r="BK232" i="3"/>
  <c r="J218" i="3"/>
  <c r="J191" i="3"/>
  <c r="J170" i="3"/>
  <c r="J149" i="3"/>
  <c r="J137" i="3"/>
  <c r="BK113" i="3"/>
  <c r="BK271" i="3"/>
  <c r="BK265" i="3"/>
  <c r="J249" i="3"/>
  <c r="BK225" i="3"/>
  <c r="J217" i="3"/>
  <c r="BK203" i="3"/>
  <c r="BK180" i="3"/>
  <c r="BK160" i="3"/>
  <c r="BK149" i="3"/>
  <c r="BK130" i="3"/>
  <c r="BK109" i="3"/>
  <c r="J99" i="3"/>
  <c r="J86" i="2"/>
  <c r="BK83" i="2"/>
  <c r="J106" i="3"/>
  <c r="J91" i="3"/>
  <c r="J83" i="2"/>
  <c r="J265" i="3"/>
  <c r="BK249" i="3"/>
  <c r="J237" i="3"/>
  <c r="BK217" i="3"/>
  <c r="BK207" i="3"/>
  <c r="BK177" i="3"/>
  <c r="BK153" i="3"/>
  <c r="BK143" i="3"/>
  <c r="BK95" i="3"/>
  <c r="J274" i="3"/>
  <c r="J261" i="3"/>
  <c r="J245" i="3"/>
  <c r="BK237" i="3"/>
  <c r="BK209" i="3"/>
  <c r="J203" i="3"/>
  <c r="J186" i="3"/>
  <c r="BK170" i="3"/>
  <c r="J143" i="3"/>
  <c r="BK133" i="3"/>
  <c r="J113" i="3"/>
  <c r="J103" i="3"/>
  <c r="J87" i="2"/>
  <c r="BK82" i="2"/>
  <c r="J117" i="3"/>
  <c r="J95" i="3"/>
  <c r="BK84" i="2"/>
  <c r="BK268" i="3"/>
  <c r="J258" i="3"/>
  <c r="BK245" i="3"/>
  <c r="J225" i="3"/>
  <c r="J209" i="3"/>
  <c r="BK186" i="3"/>
  <c r="BK173" i="3"/>
  <c r="J151" i="3"/>
  <c r="BK140" i="3"/>
  <c r="BK127" i="3"/>
  <c r="AS54" i="1"/>
  <c r="BK258" i="3"/>
  <c r="J232" i="3"/>
  <c r="BK218" i="3"/>
  <c r="J207" i="3"/>
  <c r="BK191" i="3"/>
  <c r="J173" i="3"/>
  <c r="J153" i="3"/>
  <c r="J140" i="3"/>
  <c r="BK117" i="3"/>
  <c r="J109" i="3"/>
  <c r="BK91" i="3"/>
  <c r="J85" i="2"/>
  <c r="BK147" i="3"/>
  <c r="BK99" i="3"/>
  <c r="BK85" i="2"/>
  <c r="P81" i="2" l="1"/>
  <c r="P80" i="2" s="1"/>
  <c r="AU55" i="1" s="1"/>
  <c r="BK81" i="2"/>
  <c r="J81" i="2" s="1"/>
  <c r="J60" i="2" s="1"/>
  <c r="R81" i="2"/>
  <c r="R80" i="2"/>
  <c r="BK90" i="3"/>
  <c r="J90" i="3" s="1"/>
  <c r="J61" i="3" s="1"/>
  <c r="P90" i="3"/>
  <c r="R90" i="3"/>
  <c r="T90" i="3"/>
  <c r="BK159" i="3"/>
  <c r="J159" i="3"/>
  <c r="J62" i="3" s="1"/>
  <c r="P159" i="3"/>
  <c r="R159" i="3"/>
  <c r="T159" i="3"/>
  <c r="BK214" i="3"/>
  <c r="J214" i="3" s="1"/>
  <c r="J63" i="3" s="1"/>
  <c r="P214" i="3"/>
  <c r="R214" i="3"/>
  <c r="T214" i="3"/>
  <c r="BK224" i="3"/>
  <c r="J224" i="3"/>
  <c r="J64" i="3" s="1"/>
  <c r="P224" i="3"/>
  <c r="R224" i="3"/>
  <c r="T224" i="3"/>
  <c r="BK257" i="3"/>
  <c r="J257" i="3"/>
  <c r="J65" i="3"/>
  <c r="P257" i="3"/>
  <c r="R257" i="3"/>
  <c r="T257" i="3"/>
  <c r="E48" i="2"/>
  <c r="F55" i="2"/>
  <c r="BE83" i="2"/>
  <c r="BE84" i="2"/>
  <c r="BE85" i="2"/>
  <c r="BE87" i="2"/>
  <c r="F55" i="3"/>
  <c r="E78" i="3"/>
  <c r="J82" i="3"/>
  <c r="BE106" i="3"/>
  <c r="BE127" i="3"/>
  <c r="BE143" i="3"/>
  <c r="J74" i="2"/>
  <c r="BE82" i="2"/>
  <c r="BE86" i="2"/>
  <c r="BE91" i="3"/>
  <c r="BE95" i="3"/>
  <c r="BE99" i="3"/>
  <c r="BE103" i="3"/>
  <c r="BE109" i="3"/>
  <c r="BE113" i="3"/>
  <c r="BE130" i="3"/>
  <c r="BE133" i="3"/>
  <c r="BE137" i="3"/>
  <c r="BE140" i="3"/>
  <c r="BE149" i="3"/>
  <c r="BE153" i="3"/>
  <c r="BE180" i="3"/>
  <c r="BE186" i="3"/>
  <c r="BE196" i="3"/>
  <c r="BE203" i="3"/>
  <c r="BE207" i="3"/>
  <c r="BE209" i="3"/>
  <c r="BE215" i="3"/>
  <c r="BE217" i="3"/>
  <c r="BE218" i="3"/>
  <c r="BE232" i="3"/>
  <c r="BE237" i="3"/>
  <c r="BE261" i="3"/>
  <c r="BE268" i="3"/>
  <c r="BE271" i="3"/>
  <c r="BE274" i="3"/>
  <c r="BE117" i="3"/>
  <c r="BE147" i="3"/>
  <c r="BE151" i="3"/>
  <c r="BE160" i="3"/>
  <c r="BE170" i="3"/>
  <c r="BE173" i="3"/>
  <c r="BE177" i="3"/>
  <c r="BE191" i="3"/>
  <c r="BE221" i="3"/>
  <c r="BE225" i="3"/>
  <c r="BE242" i="3"/>
  <c r="BE245" i="3"/>
  <c r="BE249" i="3"/>
  <c r="BE252" i="3"/>
  <c r="BE258" i="3"/>
  <c r="BE265" i="3"/>
  <c r="BK270" i="3"/>
  <c r="J270" i="3" s="1"/>
  <c r="J66" i="3" s="1"/>
  <c r="BK273" i="3"/>
  <c r="J273" i="3" s="1"/>
  <c r="J68" i="3" s="1"/>
  <c r="F37" i="3"/>
  <c r="BD56" i="1"/>
  <c r="F34" i="3"/>
  <c r="BA56" i="1" s="1"/>
  <c r="F36" i="3"/>
  <c r="BC56" i="1"/>
  <c r="F35" i="2"/>
  <c r="BB55" i="1" s="1"/>
  <c r="F34" i="2"/>
  <c r="BA55" i="1"/>
  <c r="J34" i="3"/>
  <c r="AW56" i="1" s="1"/>
  <c r="F37" i="2"/>
  <c r="BD55" i="1"/>
  <c r="F36" i="2"/>
  <c r="BC55" i="1" s="1"/>
  <c r="J34" i="2"/>
  <c r="AW55" i="1"/>
  <c r="F35" i="3"/>
  <c r="BB56" i="1" s="1"/>
  <c r="P89" i="3" l="1"/>
  <c r="P88" i="3"/>
  <c r="AU56" i="1"/>
  <c r="R89" i="3"/>
  <c r="R88" i="3" s="1"/>
  <c r="T89" i="3"/>
  <c r="T88" i="3"/>
  <c r="BK80" i="2"/>
  <c r="J80" i="2" s="1"/>
  <c r="J59" i="2" s="1"/>
  <c r="BK89" i="3"/>
  <c r="J89" i="3"/>
  <c r="J60" i="3" s="1"/>
  <c r="BK272" i="3"/>
  <c r="J272" i="3"/>
  <c r="J67" i="3"/>
  <c r="BA54" i="1"/>
  <c r="W30" i="1"/>
  <c r="J33" i="3"/>
  <c r="AV56" i="1"/>
  <c r="AT56" i="1" s="1"/>
  <c r="F33" i="2"/>
  <c r="AZ55" i="1"/>
  <c r="BC54" i="1"/>
  <c r="AY54" i="1"/>
  <c r="F33" i="3"/>
  <c r="AZ56" i="1"/>
  <c r="AU54" i="1"/>
  <c r="BD54" i="1"/>
  <c r="W33" i="1" s="1"/>
  <c r="J33" i="2"/>
  <c r="AV55" i="1"/>
  <c r="AT55" i="1"/>
  <c r="BB54" i="1"/>
  <c r="W31" i="1"/>
  <c r="BK88" i="3" l="1"/>
  <c r="J88" i="3"/>
  <c r="AZ54" i="1"/>
  <c r="AV54" i="1"/>
  <c r="AK29" i="1" s="1"/>
  <c r="J30" i="2"/>
  <c r="AG55" i="1"/>
  <c r="AN55" i="1"/>
  <c r="W32" i="1"/>
  <c r="AX54" i="1"/>
  <c r="AW54" i="1"/>
  <c r="AK30" i="1"/>
  <c r="J30" i="3"/>
  <c r="AG56" i="1"/>
  <c r="AN56" i="1"/>
  <c r="J39" i="3" l="1"/>
  <c r="J39" i="2"/>
  <c r="J59" i="3"/>
  <c r="W29" i="1"/>
  <c r="AT54" i="1"/>
  <c r="AG54" i="1"/>
  <c r="AK26" i="1"/>
  <c r="AK35" i="1"/>
  <c r="AN54" i="1" l="1"/>
</calcChain>
</file>

<file path=xl/sharedStrings.xml><?xml version="1.0" encoding="utf-8"?>
<sst xmlns="http://schemas.openxmlformats.org/spreadsheetml/2006/main" count="2766" uniqueCount="613">
  <si>
    <t>Export Komplet</t>
  </si>
  <si>
    <t>VZ</t>
  </si>
  <si>
    <t>2.0</t>
  </si>
  <si>
    <t>ZAMOK</t>
  </si>
  <si>
    <t>False</t>
  </si>
  <si>
    <t>{ba2d2039-3ab0-4f07-9a17-01564354a60b}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</si>
  <si>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</si>
  <si>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</si>
  <si>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</si>
  <si>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</si>
  <si>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</si>
  <si>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</si>
  <si>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</si>
  <si>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</si>
  <si>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044/2020_2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</si>
  <si>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</si>
  <si>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</si>
  <si>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chodníků ul. Gallova, Kostelec nad Orlicí</t>
  </si>
  <si>
    <t>KSO:</t>
  </si>
  <si>
    <t/>
  </si>
  <si>
    <t>CC-CZ:</t>
  </si>
  <si>
    <t>Místo:</t>
  </si>
  <si>
    <t>ul. Gallova levostranný chodník</t>
  </si>
  <si>
    <t>Datum:</t>
  </si>
  <si>
    <t>26. 8. 2020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</si>
  <si>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</si>
  <si>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</si>
  <si>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</si>
  <si>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</si>
  <si>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</si>
  <si>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</si>
  <si>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</si>
  <si>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</si>
  <si>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</si>
  <si>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</si>
  <si>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</si>
  <si>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</si>
  <si>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</si>
  <si>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</si>
  <si>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</si>
  <si>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</si>
  <si>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</si>
  <si>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</si>
  <si>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</si>
  <si>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</si>
  <si>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</si>
  <si>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</si>
  <si>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</si>
  <si>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</si>
  <si>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</si>
  <si>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</si>
  <si>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</si>
  <si>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</si>
  <si>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</si>
  <si>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</si>
  <si>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</si>
  <si>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</si>
  <si>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</si>
  <si>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</si>
  <si>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</si>
  <si>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</si>
  <si>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</si>
  <si>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</si>
  <si>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</si>
  <si>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</si>
  <si>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</si>
  <si>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</si>
  <si>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</si>
  <si>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</si>
  <si>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</si>
  <si>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</si>
  <si>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</si>
  <si>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</si>
  <si>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</si>
  <si>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</si>
  <si>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</si>
  <si>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</si>
  <si>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</si>
  <si>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</si>
  <si>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</si>
  <si>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044/2020_22</t>
  </si>
  <si>
    <t>Vedlejší rozpočtové náklady</t>
  </si>
  <si>
    <t>STA</t>
  </si>
  <si>
    <t>1</t>
  </si>
  <si>
    <t>{1b5db8dc-f855-46fd-b29f-427c2030daae}</t>
  </si>
  <si>
    <t>2</t>
  </si>
  <si>
    <t>Levostranný chodník</t>
  </si>
  <si>
    <t>{00418fb5-655e-4753-b170-db8b77912750}</t>
  </si>
  <si>
    <t>KRYCÍ LIST SOUPISU PRACÍ</t>
  </si>
  <si>
    <t>Objekt:</t>
  </si>
  <si>
    <t>044/2020_22 - Vedlejší rozpočtové náklady</t>
  </si>
  <si>
    <t>ul. Gallova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</si>
  <si>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</si>
  <si>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</si>
  <si>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</si>
  <si>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</si>
  <si>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</si>
  <si>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</si>
  <si>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</si>
  <si>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</si>
  <si>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</si>
  <si>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</si>
  <si>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</si>
  <si>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</si>
  <si>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</si>
  <si>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</si>
  <si>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</si>
  <si>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</si>
  <si>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</si>
  <si>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</si>
  <si>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</si>
  <si>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</si>
  <si>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</si>
  <si>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</si>
  <si>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0001</t>
  </si>
  <si>
    <t>Vytyčení inženýrských sítí_x000D_
Ručně kopané sondy pro ověření polohy inženýrských sítí (dle potřeby stavby 10ks)</t>
  </si>
  <si>
    <t>sada</t>
  </si>
  <si>
    <t>4</t>
  </si>
  <si>
    <t>607624161</t>
  </si>
  <si>
    <t>0002</t>
  </si>
  <si>
    <t>Zařízení staveniště, provoz a odstranění</t>
  </si>
  <si>
    <t>1864049884</t>
  </si>
  <si>
    <t>3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</si>
  <si>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</si>
  <si>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</si>
  <si>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506139495</t>
  </si>
  <si>
    <t>0004</t>
  </si>
  <si>
    <t>Geodetické zaměření skutečného provedení stavby - výškopis, polohopis (3x tištěná dokumentace, 3xCD)</t>
  </si>
  <si>
    <t>-921206811</t>
  </si>
  <si>
    <t>0005</t>
  </si>
  <si>
    <t>Zkoušení a kontrola prací zkušebnou zhotovitele dle TP</t>
  </si>
  <si>
    <t>1955281048</t>
  </si>
  <si>
    <t>6</t>
  </si>
  <si>
    <t>0006</t>
  </si>
  <si>
    <t>Dokumentace skutečného provedení stavby</t>
  </si>
  <si>
    <t>-966615205</t>
  </si>
  <si>
    <t>044/2020_2 - Levostranný chodník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</si>
  <si>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</si>
  <si>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</si>
  <si>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</si>
  <si>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</si>
  <si>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</si>
  <si>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</si>
  <si>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</si>
  <si>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</si>
  <si>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</si>
  <si>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</si>
  <si>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</si>
  <si>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</si>
  <si>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111301111</t>
  </si>
  <si>
    <t>Sejmutí drnu tl. do 100 mm, v jakékoliv ploše</t>
  </si>
  <si>
    <t>m2</t>
  </si>
  <si>
    <t>CS ÚRS 2020 01</t>
  </si>
  <si>
    <t>1210469683</t>
  </si>
  <si>
    <t>PSC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</si>
  <si>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</si>
  <si>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VV</t>
  </si>
  <si>
    <t>"dle přílohy Situace stavby"</t>
  </si>
  <si>
    <t>"travní drn"117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</si>
  <si>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</si>
  <si>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</si>
  <si>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-792756791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</si>
  <si>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</si>
  <si>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"stávající dlažba 30/30"105+60+10+19+41+45+54+25+26+63+24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</si>
  <si>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</si>
  <si>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</si>
  <si>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-553168339</t>
  </si>
  <si>
    <t>"dle přílohy situace stavby"</t>
  </si>
  <si>
    <t>"odstranění dlažby"7+8+8+12+7</t>
  </si>
  <si>
    <t>113106185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</si>
  <si>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</si>
  <si>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-1150763267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</si>
  <si>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</si>
  <si>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"dle přílohy situace stavby"10+21+8+10+7</t>
  </si>
  <si>
    <t>113107135</t>
  </si>
  <si>
    <t>Odstranění podkladů nebo krytů ručně s přemístěním hmot na skládku na vzdálenost do 3 m nebo s naložením na dopravní prostředek z betonu vyztuženého sítěmi, o tl. vrstvy do 100 mm</t>
  </si>
  <si>
    <t>-1461502298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</si>
  <si>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</si>
  <si>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"dle situace stavby"7+8+7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</si>
  <si>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</si>
  <si>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</si>
  <si>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</si>
  <si>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-2051046741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</si>
  <si>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</si>
  <si>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"betonové silniční"3+12+2+11+28+5+3+9+10+8+273+2+4+2+1</t>
  </si>
  <si>
    <t>7</t>
  </si>
  <si>
    <t>113204111</t>
  </si>
  <si>
    <t>Vytrhání obrub s vybouráním lože, s přemístěním hmot na skládku na vzdálenost do 3 m nebo s naložením na dopravní prostředek záhonových</t>
  </si>
  <si>
    <t>383447094</t>
  </si>
  <si>
    <t>"záhonové obruby"1+2+4+3+2+4+3+3+2+1+1+8+11+1+16+13+11+8+10+17+16+12+6+8+10+10+8+24+9+11+11+7+2</t>
  </si>
  <si>
    <t>8</t>
  </si>
  <si>
    <t>122201102</t>
  </si>
  <si>
    <t>Odkopávky a prokopávky nezapažené s přehozením výkopku na vzdálenost do 3 m nebo s naložením na dopravní prostředek v hornině tř. 3 přes 100 do 1 000 m3</t>
  </si>
  <si>
    <t>m3</t>
  </si>
  <si>
    <t>CS ÚRS 2019 02</t>
  </si>
  <si>
    <t>-1008994776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</si>
  <si>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</si>
  <si>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"dle přílohy Situace stavby a Vzorové příčné řezy"</t>
  </si>
  <si>
    <t>"odkopávky chodníků"(98+71+4+4+19+38+41+1+1+52+23+26+61+33+2+1+0,5+1+0,5+1+0,5+1+0,5+1+0,5+1+0,5+1+0,5)*0,24</t>
  </si>
  <si>
    <t>"odkopávky vjezdy"(7+3+15+6+3+7+6+2+1+6+2+1+6+2+1+14+4+2+7+2+1+7+2+1+7+2+1+6+2+1)*0,36</t>
  </si>
  <si>
    <t>Mezisoučet</t>
  </si>
  <si>
    <t>"sanace podloží v případě neúnosného podloží"</t>
  </si>
  <si>
    <t>"sanace chodníkůa vjezdů"(484,5+127)*0,15</t>
  </si>
  <si>
    <t>Součet</t>
  </si>
  <si>
    <t>9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</si>
  <si>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</si>
  <si>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</si>
  <si>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10859526</t>
  </si>
  <si>
    <t>"odkopávky"253,725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</si>
  <si>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</si>
  <si>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</si>
  <si>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</si>
  <si>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-2119646556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</si>
  <si>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</si>
  <si>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</si>
  <si>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</si>
  <si>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</si>
  <si>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-586958955</t>
  </si>
  <si>
    <t>"na skládku do vzdálenosti 14km"253,725*4</t>
  </si>
  <si>
    <t>12</t>
  </si>
  <si>
    <t>171201201</t>
  </si>
  <si>
    <t>Uložení sypaniny na skládky nebo meziskládky bez hutnění s upravením uložené sypaniny do předepsaného tvaru</t>
  </si>
  <si>
    <t>-1034679611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</si>
  <si>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</si>
  <si>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13</t>
  </si>
  <si>
    <t>171201211</t>
  </si>
  <si>
    <t>Poplatek za uložení stavebního odpadu na skládce (skládkovné) zeminy a kameniva zatříděného do Katalogu odpadů pod kódem 170 504</t>
  </si>
  <si>
    <t>t</t>
  </si>
  <si>
    <t>969850476</t>
  </si>
  <si>
    <t xml:space="preserve">Poznámka k souboru cen:_x000D_
1. Ceny uvedené v souboru cen lze po dohodě upravit podle místních podmínek._x000D_
</t>
  </si>
  <si>
    <t>"odkopávky"253,725*1,8</t>
  </si>
  <si>
    <t>14</t>
  </si>
  <si>
    <t>180405111</t>
  </si>
  <si>
    <t>Založení trávníků ve vegetačních dlaždicích nebo prefabrikátech výsevem semene v rovině nebo na svahu do 1:5</t>
  </si>
  <si>
    <t>663602534</t>
  </si>
  <si>
    <t xml:space="preserve">Poznámka k souboru cen:_x000D_
1. Ceny lze použít pro založení trávníku ve všech typech vegetačních tvárnic._x000D_
2. V cenách jsou započteny i náklady pokosení, naložení a odvoz odpadu do 20 km se složením._x000D_
3. V cenách nejsou započteny náklady na:_x000D_
a) přípravu půdy,_x000D_
b) travní semeno a substrát, tyto náklady se oceňují ve specifikaci,_x000D_
c) vypletí a zalévání; tyto práce se oceňují cenami části C02 souborů cen 185 80-42 Vypletí a 185 80-43 Zalití rostlin vodou,_x000D_
d) konstrukci podloží a dodání zatravňovacích prefabrikátů,_x000D_
e) uložení odpadu na skládce._x000D_
</t>
  </si>
  <si>
    <t>"osetí travním semenem"10+2+2+8+6+5+4+5+9+8+9+9+9+17+5+5+4</t>
  </si>
  <si>
    <t>M</t>
  </si>
  <si>
    <t>00572410</t>
  </si>
  <si>
    <t>osivo směs travní parková</t>
  </si>
  <si>
    <t>kg</t>
  </si>
  <si>
    <t>-368699214</t>
  </si>
  <si>
    <t>117*0,05</t>
  </si>
  <si>
    <t>16</t>
  </si>
  <si>
    <t>181311103</t>
  </si>
  <si>
    <t>Rozprostření a urovnání ornice v rovině nebo ve svahu sklonu do 1:5 ručně při souvislé ploše, tl. vrstvy do 200 mm</t>
  </si>
  <si>
    <t>-1302705985</t>
  </si>
  <si>
    <t xml:space="preserve">Poznámka k souboru cen:_x000D_
1. V ceně jsou započteny i náklady na případné nutné přemístění hromad nebo dočasných skládek na místo spotřeby ze vzdálenosti do 3 m._x000D_
2. V ceně nejsou započteny náklady na získání ornice._x000D_
</t>
  </si>
  <si>
    <t>17</t>
  </si>
  <si>
    <t>10364101</t>
  </si>
  <si>
    <t>zemina pro terénní úpravy -  ornice</t>
  </si>
  <si>
    <t>353307958</t>
  </si>
  <si>
    <t>"nákup ornice"117*0,2*1,8</t>
  </si>
  <si>
    <t>18</t>
  </si>
  <si>
    <t>181951102</t>
  </si>
  <si>
    <t>Úprava pláně vyrovnáním výškových rozdílů v hornině tř. 1 až 4 se zhutněním</t>
  </si>
  <si>
    <t>1967306108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</si>
  <si>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</si>
  <si>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"odkopávky chodníků"(98+71+4+4+19+38+41+1+1+52+23+26+61+33+2+1+0,5+1+0,5+1+0,5+1+0,5+1+0,5+1+0,5+1+0,5)</t>
  </si>
  <si>
    <t>"odkopávky vjezdy"(7+3+15+6+3+7+6+2+1+6+2+1+6+2+1+14+4+2+7+2+1+7+2+1+7+2+1+6+2+1)</t>
  </si>
  <si>
    <t>Komunikace pozemní</t>
  </si>
  <si>
    <t>19</t>
  </si>
  <si>
    <t>564851111</t>
  </si>
  <si>
    <t>Podklad ze štěrkodrti ŠD s rozprostřením a zhutněním, po zhutnění tl. 150 mm</t>
  </si>
  <si>
    <t>-1993433182</t>
  </si>
  <si>
    <t>"vjezdy"(7+3+15+6+3+7+6+2+1+6+2+1+6+2+1+14+4+2+7+2+1+7+2+1+7+2+1+6+2+1)</t>
  </si>
  <si>
    <t>"vjezdy 2 vrstvy"127</t>
  </si>
  <si>
    <t>"sanace"</t>
  </si>
  <si>
    <t>"chodník"(98+71+4+4+19+38+41+1+1+52+23+26+61+33+2+1+0,5+1+0,5+1+0,5+1+0,5+1+0,5+1+0,5+1+0,5)</t>
  </si>
  <si>
    <t>20</t>
  </si>
  <si>
    <t>564861111</t>
  </si>
  <si>
    <t>Podklad ze štěrkodrti ŠD s rozprostřením a zhutněním, po zhutnění tl. 200 mm</t>
  </si>
  <si>
    <t>-987443422</t>
  </si>
  <si>
    <t>"chodníků"(98+71+4+4+19+38+41+1+1+52+23+26+61+33+2+1+0,5+1+0,5+1+0,5+1+0,5+1+0,5+1+0,5+1+0,5)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</si>
  <si>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</si>
  <si>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</si>
  <si>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-560630083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</si>
  <si>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</si>
  <si>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"dle situace stavby"</t>
  </si>
  <si>
    <t>"řádek K10"378*0,1</t>
  </si>
  <si>
    <t>22</t>
  </si>
  <si>
    <t>58381007</t>
  </si>
  <si>
    <t>kostka dlažební žula drobná 8/10</t>
  </si>
  <si>
    <t>-477833972</t>
  </si>
  <si>
    <t>378*0,1</t>
  </si>
  <si>
    <t>37,8*1,02 'Přepočtené koeficientem množství</t>
  </si>
  <si>
    <t>23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</si>
  <si>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</si>
  <si>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</si>
  <si>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1666291686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</si>
  <si>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</si>
  <si>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"plochy ze Situace stavby a Vzorové příčné řezy"</t>
  </si>
  <si>
    <t>"šedá chodník 10/20"98+71+4+4+19+38+41+52+23+26+61+33+3,5-4</t>
  </si>
  <si>
    <t>"reliéfní červená 10/20"1+1+1+1+1+1+1+1+1+2</t>
  </si>
  <si>
    <t>24</t>
  </si>
  <si>
    <t>59245006</t>
  </si>
  <si>
    <t>dlažba tvar obdélník betonová pro nevidomé 200x100x60mm barevná</t>
  </si>
  <si>
    <t>-997031213</t>
  </si>
  <si>
    <t>11*1,02</t>
  </si>
  <si>
    <t>25</t>
  </si>
  <si>
    <t>59245018</t>
  </si>
  <si>
    <t>dlažba tvar obdélník betonová 200x100x60mm přírodní</t>
  </si>
  <si>
    <t>1088005419</t>
  </si>
  <si>
    <t>469,5*1,02</t>
  </si>
  <si>
    <t>26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</si>
  <si>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</si>
  <si>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</si>
  <si>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1446653470</t>
  </si>
  <si>
    <t>"vjezdy 10/20 antracit"7+15+3+7+6+1+6+1+6+1+14+2+7+1+7+1+7+1+6+1</t>
  </si>
  <si>
    <t>"reliéfní 10/20"3+6+2+2+2+4+2+2+2+2</t>
  </si>
  <si>
    <t>"umělá vodící linie"7</t>
  </si>
  <si>
    <t>27</t>
  </si>
  <si>
    <t>59245005</t>
  </si>
  <si>
    <t>dlažba tvar obdélník betonová 200x100x80mm barevná</t>
  </si>
  <si>
    <t>-294082194</t>
  </si>
  <si>
    <t>100*1,02</t>
  </si>
  <si>
    <t>28</t>
  </si>
  <si>
    <t>59245004R</t>
  </si>
  <si>
    <t>dlažba tvar čtverec betonová 200x200x80mm barevná umělá vodící linie</t>
  </si>
  <si>
    <t>762155769</t>
  </si>
  <si>
    <t>"umělá vodící linie"7*1,02</t>
  </si>
  <si>
    <t>29</t>
  </si>
  <si>
    <t>59245226</t>
  </si>
  <si>
    <t>dlažba tvar obdélník betonová pro nevidomé 200x100x80mm barevná</t>
  </si>
  <si>
    <t>-997198036</t>
  </si>
  <si>
    <t>27*1,02</t>
  </si>
  <si>
    <t>Trubní vedení</t>
  </si>
  <si>
    <t>30</t>
  </si>
  <si>
    <t>8712511211</t>
  </si>
  <si>
    <t>Montáž chrániček inž.sítí vnějšího průměru 110 mm</t>
  </si>
  <si>
    <t>-149219738</t>
  </si>
  <si>
    <t>"dle potřeby v průběhu výstavby"150</t>
  </si>
  <si>
    <t>31</t>
  </si>
  <si>
    <t>R11</t>
  </si>
  <si>
    <t>Kabelový žlab půlený</t>
  </si>
  <si>
    <t>-1899796734</t>
  </si>
  <si>
    <t>32</t>
  </si>
  <si>
    <t>899331111</t>
  </si>
  <si>
    <t>Výšková úprava uličního vstupu nebo vpusti do 200 mm zvýšením poklopu</t>
  </si>
  <si>
    <t>kus</t>
  </si>
  <si>
    <t>-1601455693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</si>
  <si>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</si>
  <si>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"předpoklad"10</t>
  </si>
  <si>
    <t>33</t>
  </si>
  <si>
    <t>899431111</t>
  </si>
  <si>
    <t>Výšková úprava uličního vstupu nebo vpusti do 200 mm zvýšením krycího hrnce, šoupěte nebo hydrantu bez úpravy armatur</t>
  </si>
  <si>
    <t>1320364850</t>
  </si>
  <si>
    <t>"předpoklad"30</t>
  </si>
  <si>
    <t>Ostatní konstrukce a práce, bourání</t>
  </si>
  <si>
    <t>34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</si>
  <si>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</si>
  <si>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</si>
  <si>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1578261502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</si>
  <si>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</si>
  <si>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"obrubník 15/25"8+16+28+9+3+6+3+9+1+8+88+42+5+3+149-64,25-40</t>
  </si>
  <si>
    <t>"obrubník 15/15"5,5+14+4+4+4+8,75+4+4+4+4+8</t>
  </si>
  <si>
    <t>"obrubníky náběhové"40</t>
  </si>
  <si>
    <t>35</t>
  </si>
  <si>
    <t>59217031</t>
  </si>
  <si>
    <t>obrubník betonový silniční 1000x150x250mm</t>
  </si>
  <si>
    <t>1472744085</t>
  </si>
  <si>
    <t>273,75*1,02</t>
  </si>
  <si>
    <t>36</t>
  </si>
  <si>
    <t>59217032</t>
  </si>
  <si>
    <t>obrubník betonový silniční 1000x150x150mm</t>
  </si>
  <si>
    <t>467895376</t>
  </si>
  <si>
    <t>64,25*1,02</t>
  </si>
  <si>
    <t>37</t>
  </si>
  <si>
    <t>59217030</t>
  </si>
  <si>
    <t>obrubník betonový silniční přechodový 1000x150x150-250mm</t>
  </si>
  <si>
    <t>-1544274939</t>
  </si>
  <si>
    <t>38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</si>
  <si>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</si>
  <si>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</si>
  <si>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1501705193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</si>
  <si>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</si>
  <si>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"8/25"1+19+2+4+2+3+2+14+2+11+2+9+2+6+2+9+2+17+1+3+13+3+17+2+15+2+13+2+30+2+9+2+8+2+7</t>
  </si>
  <si>
    <t>39</t>
  </si>
  <si>
    <t>59217012</t>
  </si>
  <si>
    <t>obrubník betonový zahradní 500x80x250mm</t>
  </si>
  <si>
    <t>1657466394</t>
  </si>
  <si>
    <t>240*1,02</t>
  </si>
  <si>
    <t>40</t>
  </si>
  <si>
    <t>916991121</t>
  </si>
  <si>
    <t>Lože pod obrubníky, krajníky nebo obruby z dlažebních kostek z betonu prostého tř. C 16/20</t>
  </si>
  <si>
    <t>-1689964351</t>
  </si>
  <si>
    <t>"dle obrub"</t>
  </si>
  <si>
    <t>"15/25"378*0,35*0,05</t>
  </si>
  <si>
    <t>"8/25"240*0,28*0,05</t>
  </si>
  <si>
    <t>997</t>
  </si>
  <si>
    <t>Přesun sutě</t>
  </si>
  <si>
    <t>41</t>
  </si>
  <si>
    <t>997221561</t>
  </si>
  <si>
    <t>Vodorovná doprava suti bez naložení, ale se složením a s hrubým urovnáním z kusových materiálů, na vzdálenost do 1 km</t>
  </si>
  <si>
    <t>629150205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</si>
  <si>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</si>
  <si>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"beton"120,36+10,92+17,92+5,346+76,465+10,2</t>
  </si>
  <si>
    <t>42</t>
  </si>
  <si>
    <t>997221569</t>
  </si>
  <si>
    <t>Vodorovná doprava suti bez naložení, ale se složením a s hrubým urovnáním Příplatek k ceně za každý další i započatý 1 km přes 1 km</t>
  </si>
  <si>
    <t>-776563231</t>
  </si>
  <si>
    <t>"na skládku do 14km"</t>
  </si>
  <si>
    <t>"beton"(120,36+10,92+17,92+5,346+76,465+10,2)*13</t>
  </si>
  <si>
    <t>43</t>
  </si>
  <si>
    <t>997221611</t>
  </si>
  <si>
    <t>Nakládání na dopravní prostředky pro vodorovnou dopravu suti</t>
  </si>
  <si>
    <t>-1482305203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</si>
  <si>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</si>
  <si>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44</t>
  </si>
  <si>
    <t>997221861</t>
  </si>
  <si>
    <t>Poplatek za uložení stavebního odpadu na recyklační skládce (skládkovné) z prostého betonu zatříděného do Katalogu odpadů pod kódem 17 01 01</t>
  </si>
  <si>
    <t>1978782723</t>
  </si>
  <si>
    <t>998</t>
  </si>
  <si>
    <t>Přesun hmot</t>
  </si>
  <si>
    <t>45</t>
  </si>
  <si>
    <t>998223011</t>
  </si>
  <si>
    <t>Přesun hmot pro pozemní komunikace s krytem dlážděným dopravní vzdálenost do 200 m jakékoliv délky objektu</t>
  </si>
  <si>
    <t>-898432160</t>
  </si>
  <si>
    <t>PSV</t>
  </si>
  <si>
    <t>Práce a dodávky PSV</t>
  </si>
  <si>
    <t>711</t>
  </si>
  <si>
    <t>Izolace proti vodě, vlhkosti a plynům</t>
  </si>
  <si>
    <t>46</t>
  </si>
  <si>
    <t>711161212</t>
  </si>
  <si>
    <t>Izolace proti zemní vlhkosti a beztlakové vodě nopovými fóliemi na ploše svislé S vrstva ochranná, odvětrávací a drenážní výška nopku 8,0 mm, tl. fólie do 0,6 mm</t>
  </si>
  <si>
    <t>846882313</t>
  </si>
  <si>
    <t>"podél budov a podezdívek"378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</si>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</sst>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4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4"/>
      <c r="AS2" s="384"/>
      <c r="AT2" s="384"/>
      <c r="AU2" s="384"/>
      <c r="AV2" s="384"/>
      <c r="AW2" s="384"/>
      <c r="AX2" s="384"/>
      <c r="AY2" s="384"/>
      <c r="AZ2" s="384"/>
      <c r="BA2" s="384"/>
      <c r="BB2" s="384"/>
      <c r="BC2" s="384"/>
      <c r="BD2" s="384"/>
      <c r="BE2" s="38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8" t="s">
        <v>14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4"/>
      <c r="AQ5" s="24"/>
      <c r="AR5" s="22"/>
      <c r="BE5" s="34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0" t="s">
        <v>17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4"/>
      <c r="AQ6" s="24"/>
      <c r="AR6" s="22"/>
      <c r="BE6" s="34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4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4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6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46"/>
      <c r="BS13" s="19" t="s">
        <v>6</v>
      </c>
    </row>
    <row r="14" spans="1:74" ht="12.75">
      <c r="B14" s="23"/>
      <c r="C14" s="24"/>
      <c r="D14" s="24"/>
      <c r="E14" s="351" t="s">
        <v>32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4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6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4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46"/>
      <c r="BS17" s="19" t="s">
        <v>37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6"/>
      <c r="BS18" s="19" t="s">
        <v>6</v>
      </c>
    </row>
    <row r="19" spans="1:71" s="1" customFormat="1" ht="12" customHeight="1">
      <c r="B19" s="23"/>
      <c r="C19" s="24"/>
      <c r="D19" s="31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4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4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6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6"/>
    </row>
    <row r="23" spans="1:71" s="1" customFormat="1" ht="47.25" customHeight="1">
      <c r="B23" s="23"/>
      <c r="C23" s="24"/>
      <c r="D23" s="24"/>
      <c r="E23" s="353" t="s">
        <v>40</v>
      </c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  <c r="AM23" s="353"/>
      <c r="AN23" s="353"/>
      <c r="AO23" s="24"/>
      <c r="AP23" s="24"/>
      <c r="AQ23" s="24"/>
      <c r="AR23" s="22"/>
      <c r="BE23" s="34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6"/>
    </row>
    <row r="26" spans="1:71" s="2" customFormat="1" ht="25.9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4">
        <f>ROUND(AG54,2)</f>
        <v>0</v>
      </c>
      <c r="AL26" s="355"/>
      <c r="AM26" s="355"/>
      <c r="AN26" s="355"/>
      <c r="AO26" s="355"/>
      <c r="AP26" s="38"/>
      <c r="AQ26" s="38"/>
      <c r="AR26" s="41"/>
      <c r="BE26" s="34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6" t="s">
        <v>42</v>
      </c>
      <c r="M28" s="356"/>
      <c r="N28" s="356"/>
      <c r="O28" s="356"/>
      <c r="P28" s="356"/>
      <c r="Q28" s="38"/>
      <c r="R28" s="38"/>
      <c r="S28" s="38"/>
      <c r="T28" s="38"/>
      <c r="U28" s="38"/>
      <c r="V28" s="38"/>
      <c r="W28" s="356" t="s">
        <v>43</v>
      </c>
      <c r="X28" s="356"/>
      <c r="Y28" s="356"/>
      <c r="Z28" s="356"/>
      <c r="AA28" s="356"/>
      <c r="AB28" s="356"/>
      <c r="AC28" s="356"/>
      <c r="AD28" s="356"/>
      <c r="AE28" s="356"/>
      <c r="AF28" s="38"/>
      <c r="AG28" s="38"/>
      <c r="AH28" s="38"/>
      <c r="AI28" s="38"/>
      <c r="AJ28" s="38"/>
      <c r="AK28" s="356" t="s">
        <v>44</v>
      </c>
      <c r="AL28" s="356"/>
      <c r="AM28" s="356"/>
      <c r="AN28" s="356"/>
      <c r="AO28" s="356"/>
      <c r="AP28" s="38"/>
      <c r="AQ28" s="38"/>
      <c r="AR28" s="41"/>
      <c r="BE28" s="346"/>
    </row>
    <row r="29" spans="1:71" s="3" customFormat="1" ht="14.45" customHeight="1">
      <c r="B29" s="42"/>
      <c r="C29" s="43"/>
      <c r="D29" s="31" t="s">
        <v>45</v>
      </c>
      <c r="E29" s="43"/>
      <c r="F29" s="31" t="s">
        <v>46</v>
      </c>
      <c r="G29" s="43"/>
      <c r="H29" s="43"/>
      <c r="I29" s="43"/>
      <c r="J29" s="43"/>
      <c r="K29" s="43"/>
      <c r="L29" s="359">
        <v>0.21</v>
      </c>
      <c r="M29" s="358"/>
      <c r="N29" s="358"/>
      <c r="O29" s="358"/>
      <c r="P29" s="358"/>
      <c r="Q29" s="43"/>
      <c r="R29" s="43"/>
      <c r="S29" s="43"/>
      <c r="T29" s="43"/>
      <c r="U29" s="43"/>
      <c r="V29" s="43"/>
      <c r="W29" s="357">
        <f>ROUND(AZ54, 2)</f>
        <v>0</v>
      </c>
      <c r="X29" s="358"/>
      <c r="Y29" s="358"/>
      <c r="Z29" s="358"/>
      <c r="AA29" s="358"/>
      <c r="AB29" s="358"/>
      <c r="AC29" s="358"/>
      <c r="AD29" s="358"/>
      <c r="AE29" s="358"/>
      <c r="AF29" s="43"/>
      <c r="AG29" s="43"/>
      <c r="AH29" s="43"/>
      <c r="AI29" s="43"/>
      <c r="AJ29" s="43"/>
      <c r="AK29" s="357">
        <f>ROUND(AV54, 2)</f>
        <v>0</v>
      </c>
      <c r="AL29" s="358"/>
      <c r="AM29" s="358"/>
      <c r="AN29" s="358"/>
      <c r="AO29" s="358"/>
      <c r="AP29" s="43"/>
      <c r="AQ29" s="43"/>
      <c r="AR29" s="44"/>
      <c r="BE29" s="347"/>
    </row>
    <row r="30" spans="1:71" s="3" customFormat="1" ht="14.45" customHeight="1">
      <c r="B30" s="42"/>
      <c r="C30" s="43"/>
      <c r="D30" s="43"/>
      <c r="E30" s="43"/>
      <c r="F30" s="31" t="s">
        <v>47</v>
      </c>
      <c r="G30" s="43"/>
      <c r="H30" s="43"/>
      <c r="I30" s="43"/>
      <c r="J30" s="43"/>
      <c r="K30" s="43"/>
      <c r="L30" s="359">
        <v>0.15</v>
      </c>
      <c r="M30" s="358"/>
      <c r="N30" s="358"/>
      <c r="O30" s="358"/>
      <c r="P30" s="358"/>
      <c r="Q30" s="43"/>
      <c r="R30" s="43"/>
      <c r="S30" s="43"/>
      <c r="T30" s="43"/>
      <c r="U30" s="43"/>
      <c r="V30" s="43"/>
      <c r="W30" s="357">
        <f>ROUND(BA54, 2)</f>
        <v>0</v>
      </c>
      <c r="X30" s="358"/>
      <c r="Y30" s="358"/>
      <c r="Z30" s="358"/>
      <c r="AA30" s="358"/>
      <c r="AB30" s="358"/>
      <c r="AC30" s="358"/>
      <c r="AD30" s="358"/>
      <c r="AE30" s="358"/>
      <c r="AF30" s="43"/>
      <c r="AG30" s="43"/>
      <c r="AH30" s="43"/>
      <c r="AI30" s="43"/>
      <c r="AJ30" s="43"/>
      <c r="AK30" s="357">
        <f>ROUND(AW54, 2)</f>
        <v>0</v>
      </c>
      <c r="AL30" s="358"/>
      <c r="AM30" s="358"/>
      <c r="AN30" s="358"/>
      <c r="AO30" s="358"/>
      <c r="AP30" s="43"/>
      <c r="AQ30" s="43"/>
      <c r="AR30" s="44"/>
      <c r="BE30" s="347"/>
    </row>
    <row r="31" spans="1:71" s="3" customFormat="1" ht="14.45" hidden="1" customHeight="1">
      <c r="B31" s="42"/>
      <c r="C31" s="43"/>
      <c r="D31" s="43"/>
      <c r="E31" s="43"/>
      <c r="F31" s="31" t="s">
        <v>48</v>
      </c>
      <c r="G31" s="43"/>
      <c r="H31" s="43"/>
      <c r="I31" s="43"/>
      <c r="J31" s="43"/>
      <c r="K31" s="43"/>
      <c r="L31" s="359">
        <v>0.21</v>
      </c>
      <c r="M31" s="358"/>
      <c r="N31" s="358"/>
      <c r="O31" s="358"/>
      <c r="P31" s="358"/>
      <c r="Q31" s="43"/>
      <c r="R31" s="43"/>
      <c r="S31" s="43"/>
      <c r="T31" s="43"/>
      <c r="U31" s="43"/>
      <c r="V31" s="43"/>
      <c r="W31" s="357">
        <f>ROUND(BB54, 2)</f>
        <v>0</v>
      </c>
      <c r="X31" s="358"/>
      <c r="Y31" s="358"/>
      <c r="Z31" s="358"/>
      <c r="AA31" s="358"/>
      <c r="AB31" s="358"/>
      <c r="AC31" s="358"/>
      <c r="AD31" s="358"/>
      <c r="AE31" s="358"/>
      <c r="AF31" s="43"/>
      <c r="AG31" s="43"/>
      <c r="AH31" s="43"/>
      <c r="AI31" s="43"/>
      <c r="AJ31" s="43"/>
      <c r="AK31" s="357">
        <v>0</v>
      </c>
      <c r="AL31" s="358"/>
      <c r="AM31" s="358"/>
      <c r="AN31" s="358"/>
      <c r="AO31" s="358"/>
      <c r="AP31" s="43"/>
      <c r="AQ31" s="43"/>
      <c r="AR31" s="44"/>
      <c r="BE31" s="347"/>
    </row>
    <row r="32" spans="1:71" s="3" customFormat="1" ht="14.45" hidden="1" customHeight="1">
      <c r="B32" s="42"/>
      <c r="C32" s="43"/>
      <c r="D32" s="43"/>
      <c r="E32" s="43"/>
      <c r="F32" s="31" t="s">
        <v>49</v>
      </c>
      <c r="G32" s="43"/>
      <c r="H32" s="43"/>
      <c r="I32" s="43"/>
      <c r="J32" s="43"/>
      <c r="K32" s="43"/>
      <c r="L32" s="359">
        <v>0.15</v>
      </c>
      <c r="M32" s="358"/>
      <c r="N32" s="358"/>
      <c r="O32" s="358"/>
      <c r="P32" s="358"/>
      <c r="Q32" s="43"/>
      <c r="R32" s="43"/>
      <c r="S32" s="43"/>
      <c r="T32" s="43"/>
      <c r="U32" s="43"/>
      <c r="V32" s="43"/>
      <c r="W32" s="357">
        <f>ROUND(BC54, 2)</f>
        <v>0</v>
      </c>
      <c r="X32" s="358"/>
      <c r="Y32" s="358"/>
      <c r="Z32" s="358"/>
      <c r="AA32" s="358"/>
      <c r="AB32" s="358"/>
      <c r="AC32" s="358"/>
      <c r="AD32" s="358"/>
      <c r="AE32" s="358"/>
      <c r="AF32" s="43"/>
      <c r="AG32" s="43"/>
      <c r="AH32" s="43"/>
      <c r="AI32" s="43"/>
      <c r="AJ32" s="43"/>
      <c r="AK32" s="357">
        <v>0</v>
      </c>
      <c r="AL32" s="358"/>
      <c r="AM32" s="358"/>
      <c r="AN32" s="358"/>
      <c r="AO32" s="358"/>
      <c r="AP32" s="43"/>
      <c r="AQ32" s="43"/>
      <c r="AR32" s="44"/>
      <c r="BE32" s="347"/>
    </row>
    <row r="33" spans="1:57" s="3" customFormat="1" ht="14.45" hidden="1" customHeight="1">
      <c r="B33" s="42"/>
      <c r="C33" s="43"/>
      <c r="D33" s="43"/>
      <c r="E33" s="43"/>
      <c r="F33" s="31" t="s">
        <v>50</v>
      </c>
      <c r="G33" s="43"/>
      <c r="H33" s="43"/>
      <c r="I33" s="43"/>
      <c r="J33" s="43"/>
      <c r="K33" s="43"/>
      <c r="L33" s="359">
        <v>0</v>
      </c>
      <c r="M33" s="358"/>
      <c r="N33" s="358"/>
      <c r="O33" s="358"/>
      <c r="P33" s="358"/>
      <c r="Q33" s="43"/>
      <c r="R33" s="43"/>
      <c r="S33" s="43"/>
      <c r="T33" s="43"/>
      <c r="U33" s="43"/>
      <c r="V33" s="43"/>
      <c r="W33" s="357">
        <f>ROUND(BD54, 2)</f>
        <v>0</v>
      </c>
      <c r="X33" s="358"/>
      <c r="Y33" s="358"/>
      <c r="Z33" s="358"/>
      <c r="AA33" s="358"/>
      <c r="AB33" s="358"/>
      <c r="AC33" s="358"/>
      <c r="AD33" s="358"/>
      <c r="AE33" s="358"/>
      <c r="AF33" s="43"/>
      <c r="AG33" s="43"/>
      <c r="AH33" s="43"/>
      <c r="AI33" s="43"/>
      <c r="AJ33" s="43"/>
      <c r="AK33" s="357">
        <v>0</v>
      </c>
      <c r="AL33" s="358"/>
      <c r="AM33" s="358"/>
      <c r="AN33" s="358"/>
      <c r="AO33" s="358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52</v>
      </c>
      <c r="U35" s="47"/>
      <c r="V35" s="47"/>
      <c r="W35" s="47"/>
      <c r="X35" s="360" t="s">
        <v>53</v>
      </c>
      <c r="Y35" s="361"/>
      <c r="Z35" s="361"/>
      <c r="AA35" s="361"/>
      <c r="AB35" s="361"/>
      <c r="AC35" s="47"/>
      <c r="AD35" s="47"/>
      <c r="AE35" s="47"/>
      <c r="AF35" s="47"/>
      <c r="AG35" s="47"/>
      <c r="AH35" s="47"/>
      <c r="AI35" s="47"/>
      <c r="AJ35" s="47"/>
      <c r="AK35" s="362">
        <f>SUM(AK26:AK33)</f>
        <v>0</v>
      </c>
      <c r="AL35" s="361"/>
      <c r="AM35" s="361"/>
      <c r="AN35" s="361"/>
      <c r="AO35" s="36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044/2020_2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4" t="str">
        <f>K6</f>
        <v>Rekonstrukce chodníků ul. Gallova, Kostelec nad Orlicí</v>
      </c>
      <c r="M45" s="365"/>
      <c r="N45" s="365"/>
      <c r="O45" s="365"/>
      <c r="P45" s="365"/>
      <c r="Q45" s="365"/>
      <c r="R45" s="365"/>
      <c r="S45" s="365"/>
      <c r="T45" s="365"/>
      <c r="U45" s="365"/>
      <c r="V45" s="365"/>
      <c r="W45" s="365"/>
      <c r="X45" s="365"/>
      <c r="Y45" s="365"/>
      <c r="Z45" s="365"/>
      <c r="AA45" s="365"/>
      <c r="AB45" s="365"/>
      <c r="AC45" s="365"/>
      <c r="AD45" s="365"/>
      <c r="AE45" s="365"/>
      <c r="AF45" s="365"/>
      <c r="AG45" s="365"/>
      <c r="AH45" s="365"/>
      <c r="AI45" s="365"/>
      <c r="AJ45" s="365"/>
      <c r="AK45" s="365"/>
      <c r="AL45" s="365"/>
      <c r="AM45" s="365"/>
      <c r="AN45" s="365"/>
      <c r="AO45" s="365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ul. Gallova levostranný chodník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6" t="str">
        <f>IF(AN8= "","",AN8)</f>
        <v>26. 8. 2020</v>
      </c>
      <c r="AN47" s="366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Kostelec nad Orlicí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67" t="str">
        <f>IF(E17="","",E17)</f>
        <v>DI PROJEKT s.r.o.</v>
      </c>
      <c r="AN49" s="368"/>
      <c r="AO49" s="368"/>
      <c r="AP49" s="368"/>
      <c r="AQ49" s="38"/>
      <c r="AR49" s="41"/>
      <c r="AS49" s="369" t="s">
        <v>55</v>
      </c>
      <c r="AT49" s="370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38</v>
      </c>
      <c r="AJ50" s="38"/>
      <c r="AK50" s="38"/>
      <c r="AL50" s="38"/>
      <c r="AM50" s="367" t="str">
        <f>IF(E20="","",E20)</f>
        <v>DI PROJEKT s.r.o.</v>
      </c>
      <c r="AN50" s="368"/>
      <c r="AO50" s="368"/>
      <c r="AP50" s="368"/>
      <c r="AQ50" s="38"/>
      <c r="AR50" s="41"/>
      <c r="AS50" s="371"/>
      <c r="AT50" s="372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3"/>
      <c r="AT51" s="374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75" t="s">
        <v>56</v>
      </c>
      <c r="D52" s="376"/>
      <c r="E52" s="376"/>
      <c r="F52" s="376"/>
      <c r="G52" s="376"/>
      <c r="H52" s="68"/>
      <c r="I52" s="377" t="s">
        <v>57</v>
      </c>
      <c r="J52" s="376"/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8" t="s">
        <v>58</v>
      </c>
      <c r="AH52" s="376"/>
      <c r="AI52" s="376"/>
      <c r="AJ52" s="376"/>
      <c r="AK52" s="376"/>
      <c r="AL52" s="376"/>
      <c r="AM52" s="376"/>
      <c r="AN52" s="377" t="s">
        <v>59</v>
      </c>
      <c r="AO52" s="376"/>
      <c r="AP52" s="376"/>
      <c r="AQ52" s="69" t="s">
        <v>60</v>
      </c>
      <c r="AR52" s="41"/>
      <c r="AS52" s="70" t="s">
        <v>61</v>
      </c>
      <c r="AT52" s="71" t="s">
        <v>62</v>
      </c>
      <c r="AU52" s="71" t="s">
        <v>63</v>
      </c>
      <c r="AV52" s="71" t="s">
        <v>64</v>
      </c>
      <c r="AW52" s="71" t="s">
        <v>65</v>
      </c>
      <c r="AX52" s="71" t="s">
        <v>66</v>
      </c>
      <c r="AY52" s="71" t="s">
        <v>67</v>
      </c>
      <c r="AZ52" s="71" t="s">
        <v>68</v>
      </c>
      <c r="BA52" s="71" t="s">
        <v>69</v>
      </c>
      <c r="BB52" s="71" t="s">
        <v>70</v>
      </c>
      <c r="BC52" s="71" t="s">
        <v>71</v>
      </c>
      <c r="BD52" s="72" t="s">
        <v>72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73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82">
        <f>ROUND(SUM(AG55:AG56),2)</f>
        <v>0</v>
      </c>
      <c r="AH54" s="382"/>
      <c r="AI54" s="382"/>
      <c r="AJ54" s="382"/>
      <c r="AK54" s="382"/>
      <c r="AL54" s="382"/>
      <c r="AM54" s="382"/>
      <c r="AN54" s="383">
        <f>SUM(AG54,AT54)</f>
        <v>0</v>
      </c>
      <c r="AO54" s="383"/>
      <c r="AP54" s="383"/>
      <c r="AQ54" s="80" t="s">
        <v>19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74</v>
      </c>
      <c r="BT54" s="86" t="s">
        <v>75</v>
      </c>
      <c r="BU54" s="87" t="s">
        <v>76</v>
      </c>
      <c r="BV54" s="86" t="s">
        <v>77</v>
      </c>
      <c r="BW54" s="86" t="s">
        <v>5</v>
      </c>
      <c r="BX54" s="86" t="s">
        <v>78</v>
      </c>
      <c r="CL54" s="86" t="s">
        <v>19</v>
      </c>
    </row>
    <row r="55" spans="1:91" s="7" customFormat="1" ht="24.75" customHeight="1">
      <c r="A55" s="88" t="s">
        <v>79</v>
      </c>
      <c r="B55" s="89"/>
      <c r="C55" s="90"/>
      <c r="D55" s="381" t="s">
        <v>80</v>
      </c>
      <c r="E55" s="381"/>
      <c r="F55" s="381"/>
      <c r="G55" s="381"/>
      <c r="H55" s="381"/>
      <c r="I55" s="91"/>
      <c r="J55" s="381" t="s">
        <v>81</v>
      </c>
      <c r="K55" s="381"/>
      <c r="L55" s="381"/>
      <c r="M55" s="381"/>
      <c r="N55" s="381"/>
      <c r="O55" s="381"/>
      <c r="P55" s="381"/>
      <c r="Q55" s="381"/>
      <c r="R55" s="381"/>
      <c r="S55" s="381"/>
      <c r="T55" s="381"/>
      <c r="U55" s="381"/>
      <c r="V55" s="381"/>
      <c r="W55" s="381"/>
      <c r="X55" s="381"/>
      <c r="Y55" s="381"/>
      <c r="Z55" s="381"/>
      <c r="AA55" s="381"/>
      <c r="AB55" s="381"/>
      <c r="AC55" s="381"/>
      <c r="AD55" s="381"/>
      <c r="AE55" s="381"/>
      <c r="AF55" s="381"/>
      <c r="AG55" s="379">
        <f>'044-2020_22 - Vedlejší ro...'!J30</f>
        <v>0</v>
      </c>
      <c r="AH55" s="380"/>
      <c r="AI55" s="380"/>
      <c r="AJ55" s="380"/>
      <c r="AK55" s="380"/>
      <c r="AL55" s="380"/>
      <c r="AM55" s="380"/>
      <c r="AN55" s="379">
        <f>SUM(AG55,AT55)</f>
        <v>0</v>
      </c>
      <c r="AO55" s="380"/>
      <c r="AP55" s="380"/>
      <c r="AQ55" s="92" t="s">
        <v>82</v>
      </c>
      <c r="AR55" s="93"/>
      <c r="AS55" s="94">
        <v>0</v>
      </c>
      <c r="AT55" s="95">
        <f>ROUND(SUM(AV55:AW55),2)</f>
        <v>0</v>
      </c>
      <c r="AU55" s="96">
        <f>'044-2020_22 - Vedlejší ro...'!P80</f>
        <v>0</v>
      </c>
      <c r="AV55" s="95">
        <f>'044-2020_22 - Vedlejší ro...'!J33</f>
        <v>0</v>
      </c>
      <c r="AW55" s="95">
        <f>'044-2020_22 - Vedlejší ro...'!J34</f>
        <v>0</v>
      </c>
      <c r="AX55" s="95">
        <f>'044-2020_22 - Vedlejší ro...'!J35</f>
        <v>0</v>
      </c>
      <c r="AY55" s="95">
        <f>'044-2020_22 - Vedlejší ro...'!J36</f>
        <v>0</v>
      </c>
      <c r="AZ55" s="95">
        <f>'044-2020_22 - Vedlejší ro...'!F33</f>
        <v>0</v>
      </c>
      <c r="BA55" s="95">
        <f>'044-2020_22 - Vedlejší ro...'!F34</f>
        <v>0</v>
      </c>
      <c r="BB55" s="95">
        <f>'044-2020_22 - Vedlejší ro...'!F35</f>
        <v>0</v>
      </c>
      <c r="BC55" s="95">
        <f>'044-2020_22 - Vedlejší ro...'!F36</f>
        <v>0</v>
      </c>
      <c r="BD55" s="97">
        <f>'044-2020_22 - Vedlejší ro...'!F37</f>
        <v>0</v>
      </c>
      <c r="BT55" s="98" t="s">
        <v>83</v>
      </c>
      <c r="BV55" s="98" t="s">
        <v>77</v>
      </c>
      <c r="BW55" s="98" t="s">
        <v>84</v>
      </c>
      <c r="BX55" s="98" t="s">
        <v>5</v>
      </c>
      <c r="CL55" s="98" t="s">
        <v>19</v>
      </c>
      <c r="CM55" s="98" t="s">
        <v>85</v>
      </c>
    </row>
    <row r="56" spans="1:91" s="7" customFormat="1" ht="24.75" customHeight="1">
      <c r="A56" s="88" t="s">
        <v>79</v>
      </c>
      <c r="B56" s="89"/>
      <c r="C56" s="90"/>
      <c r="D56" s="381" t="s">
        <v>14</v>
      </c>
      <c r="E56" s="381"/>
      <c r="F56" s="381"/>
      <c r="G56" s="381"/>
      <c r="H56" s="381"/>
      <c r="I56" s="91"/>
      <c r="J56" s="381" t="s">
        <v>86</v>
      </c>
      <c r="K56" s="381"/>
      <c r="L56" s="381"/>
      <c r="M56" s="381"/>
      <c r="N56" s="381"/>
      <c r="O56" s="381"/>
      <c r="P56" s="381"/>
      <c r="Q56" s="381"/>
      <c r="R56" s="381"/>
      <c r="S56" s="381"/>
      <c r="T56" s="381"/>
      <c r="U56" s="381"/>
      <c r="V56" s="381"/>
      <c r="W56" s="381"/>
      <c r="X56" s="381"/>
      <c r="Y56" s="381"/>
      <c r="Z56" s="381"/>
      <c r="AA56" s="381"/>
      <c r="AB56" s="381"/>
      <c r="AC56" s="381"/>
      <c r="AD56" s="381"/>
      <c r="AE56" s="381"/>
      <c r="AF56" s="381"/>
      <c r="AG56" s="379">
        <f>'044-2020_2 - Levostranný ...'!J30</f>
        <v>0</v>
      </c>
      <c r="AH56" s="380"/>
      <c r="AI56" s="380"/>
      <c r="AJ56" s="380"/>
      <c r="AK56" s="380"/>
      <c r="AL56" s="380"/>
      <c r="AM56" s="380"/>
      <c r="AN56" s="379">
        <f>SUM(AG56,AT56)</f>
        <v>0</v>
      </c>
      <c r="AO56" s="380"/>
      <c r="AP56" s="380"/>
      <c r="AQ56" s="92" t="s">
        <v>82</v>
      </c>
      <c r="AR56" s="93"/>
      <c r="AS56" s="99">
        <v>0</v>
      </c>
      <c r="AT56" s="100">
        <f>ROUND(SUM(AV56:AW56),2)</f>
        <v>0</v>
      </c>
      <c r="AU56" s="101">
        <f>'044-2020_2 - Levostranný ...'!P88</f>
        <v>0</v>
      </c>
      <c r="AV56" s="100">
        <f>'044-2020_2 - Levostranný ...'!J33</f>
        <v>0</v>
      </c>
      <c r="AW56" s="100">
        <f>'044-2020_2 - Levostranný ...'!J34</f>
        <v>0</v>
      </c>
      <c r="AX56" s="100">
        <f>'044-2020_2 - Levostranný ...'!J35</f>
        <v>0</v>
      </c>
      <c r="AY56" s="100">
        <f>'044-2020_2 - Levostranný ...'!J36</f>
        <v>0</v>
      </c>
      <c r="AZ56" s="100">
        <f>'044-2020_2 - Levostranný ...'!F33</f>
        <v>0</v>
      </c>
      <c r="BA56" s="100">
        <f>'044-2020_2 - Levostranný ...'!F34</f>
        <v>0</v>
      </c>
      <c r="BB56" s="100">
        <f>'044-2020_2 - Levostranný ...'!F35</f>
        <v>0</v>
      </c>
      <c r="BC56" s="100">
        <f>'044-2020_2 - Levostranný ...'!F36</f>
        <v>0</v>
      </c>
      <c r="BD56" s="102">
        <f>'044-2020_2 - Levostranný ...'!F37</f>
        <v>0</v>
      </c>
      <c r="BT56" s="98" t="s">
        <v>83</v>
      </c>
      <c r="BV56" s="98" t="s">
        <v>77</v>
      </c>
      <c r="BW56" s="98" t="s">
        <v>87</v>
      </c>
      <c r="BX56" s="98" t="s">
        <v>5</v>
      </c>
      <c r="CL56" s="98" t="s">
        <v>19</v>
      </c>
      <c r="CM56" s="98" t="s">
        <v>85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5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HABjhvj4yXdUsyHIfYhnlOpt4h0v1nwzyg/YoRsrhNF1Io/DjG2QQ6UBBHSUriy/BpGUA0VcDa87qwq3kx63LA==" saltValue="1Zo5J9ddy0hR3Xvt252cTWfGnrs5guOXprjtauWzU3mi7lfAvimwu1G81uTHnHHt2ULEr81z5f2E4OPv6CS3J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44-2020_22 - Vedlejší ro...'!C2" display="/" xr:uid="{00000000-0004-0000-0000-000000000000}"/>
    <hyperlink ref="A56" location="'044-2020_2 - Levostranný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9" t="s">
        <v>84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85</v>
      </c>
    </row>
    <row r="4" spans="1:46" s="1" customFormat="1" ht="24.95" customHeight="1">
      <c r="B4" s="22"/>
      <c r="D4" s="107" t="s">
        <v>88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5" t="str">
        <f>'Rekapitulace stavby'!K6</f>
        <v>Rekonstrukce chodníků ul. Gallova, Kostelec nad Orlicí</v>
      </c>
      <c r="F7" s="386"/>
      <c r="G7" s="386"/>
      <c r="H7" s="386"/>
      <c r="I7" s="103"/>
      <c r="L7" s="22"/>
    </row>
    <row r="8" spans="1:46" s="2" customFormat="1" ht="12" customHeight="1">
      <c r="A8" s="36"/>
      <c r="B8" s="41"/>
      <c r="C8" s="36"/>
      <c r="D8" s="109" t="s">
        <v>89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7" t="s">
        <v>90</v>
      </c>
      <c r="F9" s="388"/>
      <c r="G9" s="388"/>
      <c r="H9" s="388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91</v>
      </c>
      <c r="G12" s="36"/>
      <c r="H12" s="36"/>
      <c r="I12" s="113" t="s">
        <v>23</v>
      </c>
      <c r="J12" s="114" t="str">
        <f>'Rekapitulace stavby'!AN8</f>
        <v>26. 8. 2020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9" t="str">
        <f>'Rekapitulace stavby'!E14</f>
        <v>Vyplň údaj</v>
      </c>
      <c r="F18" s="390"/>
      <c r="G18" s="390"/>
      <c r="H18" s="390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">
        <v>34</v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">
        <v>35</v>
      </c>
      <c r="F21" s="36"/>
      <c r="G21" s="36"/>
      <c r="H21" s="36"/>
      <c r="I21" s="113" t="s">
        <v>29</v>
      </c>
      <c r="J21" s="112" t="s">
        <v>36</v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38</v>
      </c>
      <c r="E23" s="36"/>
      <c r="F23" s="36"/>
      <c r="G23" s="36"/>
      <c r="H23" s="36"/>
      <c r="I23" s="113" t="s">
        <v>26</v>
      </c>
      <c r="J23" s="112" t="s">
        <v>34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35</v>
      </c>
      <c r="F24" s="36"/>
      <c r="G24" s="36"/>
      <c r="H24" s="36"/>
      <c r="I24" s="113" t="s">
        <v>29</v>
      </c>
      <c r="J24" s="112" t="s">
        <v>36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39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1" t="s">
        <v>19</v>
      </c>
      <c r="F27" s="391"/>
      <c r="G27" s="391"/>
      <c r="H27" s="391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41</v>
      </c>
      <c r="E30" s="36"/>
      <c r="F30" s="36"/>
      <c r="G30" s="36"/>
      <c r="H30" s="36"/>
      <c r="I30" s="110"/>
      <c r="J30" s="122">
        <f>ROUND(J80,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43</v>
      </c>
      <c r="G32" s="36"/>
      <c r="H32" s="36"/>
      <c r="I32" s="124" t="s">
        <v>42</v>
      </c>
      <c r="J32" s="123" t="s">
        <v>44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45</v>
      </c>
      <c r="E33" s="109" t="s">
        <v>46</v>
      </c>
      <c r="F33" s="126">
        <f>ROUND((SUM(BE80:BE87)),  2)</f>
        <v>0</v>
      </c>
      <c r="G33" s="36"/>
      <c r="H33" s="36"/>
      <c r="I33" s="127">
        <v>0.21</v>
      </c>
      <c r="J33" s="126">
        <f>ROUND(((SUM(BE80:BE87))*I33),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47</v>
      </c>
      <c r="F34" s="126">
        <f>ROUND((SUM(BF80:BF87)),  2)</f>
        <v>0</v>
      </c>
      <c r="G34" s="36"/>
      <c r="H34" s="36"/>
      <c r="I34" s="127">
        <v>0.15</v>
      </c>
      <c r="J34" s="126">
        <f>ROUND(((SUM(BF80:BF87))*I34),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48</v>
      </c>
      <c r="F35" s="126">
        <f>ROUND((SUM(BG80:BG87)),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49</v>
      </c>
      <c r="F36" s="126">
        <f>ROUND((SUM(BH80:BH87)),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50</v>
      </c>
      <c r="F37" s="126">
        <f>ROUND((SUM(BI80:BI87)),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51</v>
      </c>
      <c r="E39" s="130"/>
      <c r="F39" s="130"/>
      <c r="G39" s="131" t="s">
        <v>52</v>
      </c>
      <c r="H39" s="132" t="s">
        <v>53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2" t="str">
        <f>E7</f>
        <v>Rekonstrukce chodníků ul. Gallova, Kostelec nad Orlicí</v>
      </c>
      <c r="F48" s="393"/>
      <c r="G48" s="393"/>
      <c r="H48" s="393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89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4" t="str">
        <f>E9</f>
        <v>044/2020_22 - Vedlejší rozpočtové náklady</v>
      </c>
      <c r="F50" s="394"/>
      <c r="G50" s="394"/>
      <c r="H50" s="394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ul. Gallova</v>
      </c>
      <c r="G52" s="38"/>
      <c r="H52" s="38"/>
      <c r="I52" s="113" t="s">
        <v>23</v>
      </c>
      <c r="J52" s="61" t="str">
        <f>IF(J12="","",J12)</f>
        <v>26. 8. 2020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Kostelec nad Orlicí</v>
      </c>
      <c r="G54" s="38"/>
      <c r="H54" s="38"/>
      <c r="I54" s="113" t="s">
        <v>33</v>
      </c>
      <c r="J54" s="34" t="str">
        <f>E21</f>
        <v>DI PROJEKT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38</v>
      </c>
      <c r="J55" s="34" t="str">
        <f>E24</f>
        <v>DI PROJEKT s.r.o.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93</v>
      </c>
      <c r="D57" s="143"/>
      <c r="E57" s="143"/>
      <c r="F57" s="143"/>
      <c r="G57" s="143"/>
      <c r="H57" s="143"/>
      <c r="I57" s="144"/>
      <c r="J57" s="145" t="s">
        <v>94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73</v>
      </c>
      <c r="D59" s="38"/>
      <c r="E59" s="38"/>
      <c r="F59" s="38"/>
      <c r="G59" s="38"/>
      <c r="H59" s="38"/>
      <c r="I59" s="110"/>
      <c r="J59" s="79">
        <f>J80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5" customHeight="1">
      <c r="B60" s="147"/>
      <c r="C60" s="148"/>
      <c r="D60" s="149" t="s">
        <v>96</v>
      </c>
      <c r="E60" s="150"/>
      <c r="F60" s="150"/>
      <c r="G60" s="150"/>
      <c r="H60" s="150"/>
      <c r="I60" s="151"/>
      <c r="J60" s="152">
        <f>J81</f>
        <v>0</v>
      </c>
      <c r="K60" s="148"/>
      <c r="L60" s="153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110"/>
      <c r="J61" s="38"/>
      <c r="K61" s="38"/>
      <c r="L61" s="11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138"/>
      <c r="J62" s="50"/>
      <c r="K62" s="50"/>
      <c r="L62" s="11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141"/>
      <c r="J66" s="52"/>
      <c r="K66" s="52"/>
      <c r="L66" s="111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97</v>
      </c>
      <c r="D67" s="38"/>
      <c r="E67" s="38"/>
      <c r="F67" s="38"/>
      <c r="G67" s="38"/>
      <c r="H67" s="38"/>
      <c r="I67" s="110"/>
      <c r="J67" s="38"/>
      <c r="K67" s="38"/>
      <c r="L67" s="11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110"/>
      <c r="J68" s="38"/>
      <c r="K68" s="38"/>
      <c r="L68" s="11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110"/>
      <c r="J69" s="38"/>
      <c r="K69" s="38"/>
      <c r="L69" s="11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92" t="str">
        <f>E7</f>
        <v>Rekonstrukce chodníků ul. Gallova, Kostelec nad Orlicí</v>
      </c>
      <c r="F70" s="393"/>
      <c r="G70" s="393"/>
      <c r="H70" s="393"/>
      <c r="I70" s="110"/>
      <c r="J70" s="38"/>
      <c r="K70" s="38"/>
      <c r="L70" s="11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89</v>
      </c>
      <c r="D71" s="38"/>
      <c r="E71" s="38"/>
      <c r="F71" s="38"/>
      <c r="G71" s="38"/>
      <c r="H71" s="38"/>
      <c r="I71" s="110"/>
      <c r="J71" s="38"/>
      <c r="K71" s="38"/>
      <c r="L71" s="11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4" t="str">
        <f>E9</f>
        <v>044/2020_22 - Vedlejší rozpočtové náklady</v>
      </c>
      <c r="F72" s="394"/>
      <c r="G72" s="394"/>
      <c r="H72" s="394"/>
      <c r="I72" s="110"/>
      <c r="J72" s="38"/>
      <c r="K72" s="38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>ul. Gallova</v>
      </c>
      <c r="G74" s="38"/>
      <c r="H74" s="38"/>
      <c r="I74" s="113" t="s">
        <v>23</v>
      </c>
      <c r="J74" s="61" t="str">
        <f>IF(J12="","",J12)</f>
        <v>26. 8. 2020</v>
      </c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15.2" customHeight="1">
      <c r="A76" s="36"/>
      <c r="B76" s="37"/>
      <c r="C76" s="31" t="s">
        <v>25</v>
      </c>
      <c r="D76" s="38"/>
      <c r="E76" s="38"/>
      <c r="F76" s="29" t="str">
        <f>E15</f>
        <v>Město Kostelec nad Orlicí</v>
      </c>
      <c r="G76" s="38"/>
      <c r="H76" s="38"/>
      <c r="I76" s="113" t="s">
        <v>33</v>
      </c>
      <c r="J76" s="34" t="str">
        <f>E21</f>
        <v>DI PROJEKT s.r.o.</v>
      </c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31</v>
      </c>
      <c r="D77" s="38"/>
      <c r="E77" s="38"/>
      <c r="F77" s="29" t="str">
        <f>IF(E18="","",E18)</f>
        <v>Vyplň údaj</v>
      </c>
      <c r="G77" s="38"/>
      <c r="H77" s="38"/>
      <c r="I77" s="113" t="s">
        <v>38</v>
      </c>
      <c r="J77" s="34" t="str">
        <f>E24</f>
        <v>DI PROJEKT s.r.o.</v>
      </c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0" customFormat="1" ht="29.25" customHeight="1">
      <c r="A79" s="154"/>
      <c r="B79" s="155"/>
      <c r="C79" s="156" t="s">
        <v>98</v>
      </c>
      <c r="D79" s="157" t="s">
        <v>60</v>
      </c>
      <c r="E79" s="157" t="s">
        <v>56</v>
      </c>
      <c r="F79" s="157" t="s">
        <v>57</v>
      </c>
      <c r="G79" s="157" t="s">
        <v>99</v>
      </c>
      <c r="H79" s="157" t="s">
        <v>100</v>
      </c>
      <c r="I79" s="158" t="s">
        <v>101</v>
      </c>
      <c r="J79" s="157" t="s">
        <v>94</v>
      </c>
      <c r="K79" s="159" t="s">
        <v>102</v>
      </c>
      <c r="L79" s="160"/>
      <c r="M79" s="70" t="s">
        <v>19</v>
      </c>
      <c r="N79" s="71" t="s">
        <v>45</v>
      </c>
      <c r="O79" s="71" t="s">
        <v>103</v>
      </c>
      <c r="P79" s="71" t="s">
        <v>104</v>
      </c>
      <c r="Q79" s="71" t="s">
        <v>105</v>
      </c>
      <c r="R79" s="71" t="s">
        <v>106</v>
      </c>
      <c r="S79" s="71" t="s">
        <v>107</v>
      </c>
      <c r="T79" s="72" t="s">
        <v>108</v>
      </c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</row>
    <row r="80" spans="1:63" s="2" customFormat="1" ht="22.9" customHeight="1">
      <c r="A80" s="36"/>
      <c r="B80" s="37"/>
      <c r="C80" s="77" t="s">
        <v>109</v>
      </c>
      <c r="D80" s="38"/>
      <c r="E80" s="38"/>
      <c r="F80" s="38"/>
      <c r="G80" s="38"/>
      <c r="H80" s="38"/>
      <c r="I80" s="110"/>
      <c r="J80" s="161">
        <f>BK80</f>
        <v>0</v>
      </c>
      <c r="K80" s="38"/>
      <c r="L80" s="41"/>
      <c r="M80" s="73"/>
      <c r="N80" s="162"/>
      <c r="O80" s="74"/>
      <c r="P80" s="163">
        <f>P81</f>
        <v>0</v>
      </c>
      <c r="Q80" s="74"/>
      <c r="R80" s="163">
        <f>R81</f>
        <v>0</v>
      </c>
      <c r="S80" s="74"/>
      <c r="T80" s="16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74</v>
      </c>
      <c r="AU80" s="19" t="s">
        <v>95</v>
      </c>
      <c r="BK80" s="165">
        <f>BK81</f>
        <v>0</v>
      </c>
    </row>
    <row r="81" spans="1:65" s="11" customFormat="1" ht="25.9" customHeight="1">
      <c r="B81" s="166"/>
      <c r="C81" s="167"/>
      <c r="D81" s="168" t="s">
        <v>74</v>
      </c>
      <c r="E81" s="169" t="s">
        <v>110</v>
      </c>
      <c r="F81" s="169" t="s">
        <v>81</v>
      </c>
      <c r="G81" s="167"/>
      <c r="H81" s="167"/>
      <c r="I81" s="170"/>
      <c r="J81" s="171">
        <f>BK81</f>
        <v>0</v>
      </c>
      <c r="K81" s="167"/>
      <c r="L81" s="172"/>
      <c r="M81" s="173"/>
      <c r="N81" s="174"/>
      <c r="O81" s="174"/>
      <c r="P81" s="175">
        <f>SUM(P82:P87)</f>
        <v>0</v>
      </c>
      <c r="Q81" s="174"/>
      <c r="R81" s="175">
        <f>SUM(R82:R87)</f>
        <v>0</v>
      </c>
      <c r="S81" s="174"/>
      <c r="T81" s="176">
        <f>SUM(T82:T87)</f>
        <v>0</v>
      </c>
      <c r="AR81" s="177" t="s">
        <v>111</v>
      </c>
      <c r="AT81" s="178" t="s">
        <v>74</v>
      </c>
      <c r="AU81" s="178" t="s">
        <v>75</v>
      </c>
      <c r="AY81" s="177" t="s">
        <v>112</v>
      </c>
      <c r="BK81" s="179">
        <f>SUM(BK82:BK87)</f>
        <v>0</v>
      </c>
    </row>
    <row r="82" spans="1:65" s="2" customFormat="1" ht="21.75" customHeight="1">
      <c r="A82" s="36"/>
      <c r="B82" s="37"/>
      <c r="C82" s="180" t="s">
        <v>83</v>
      </c>
      <c r="D82" s="180" t="s">
        <v>113</v>
      </c>
      <c r="E82" s="181" t="s">
        <v>114</v>
      </c>
      <c r="F82" s="182" t="s">
        <v>115</v>
      </c>
      <c r="G82" s="183" t="s">
        <v>116</v>
      </c>
      <c r="H82" s="184">
        <v>1</v>
      </c>
      <c r="I82" s="185"/>
      <c r="J82" s="186">
        <f t="shared" ref="J82:J87" si="0">ROUND(I82*H82,2)</f>
        <v>0</v>
      </c>
      <c r="K82" s="182" t="s">
        <v>19</v>
      </c>
      <c r="L82" s="41"/>
      <c r="M82" s="187" t="s">
        <v>19</v>
      </c>
      <c r="N82" s="188" t="s">
        <v>46</v>
      </c>
      <c r="O82" s="66"/>
      <c r="P82" s="189">
        <f t="shared" ref="P82:P87" si="1">O82*H82</f>
        <v>0</v>
      </c>
      <c r="Q82" s="189">
        <v>0</v>
      </c>
      <c r="R82" s="189">
        <f t="shared" ref="R82:R87" si="2">Q82*H82</f>
        <v>0</v>
      </c>
      <c r="S82" s="189">
        <v>0</v>
      </c>
      <c r="T82" s="190">
        <f t="shared" ref="T82:T87" si="3"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1" t="s">
        <v>117</v>
      </c>
      <c r="AT82" s="191" t="s">
        <v>113</v>
      </c>
      <c r="AU82" s="191" t="s">
        <v>83</v>
      </c>
      <c r="AY82" s="19" t="s">
        <v>112</v>
      </c>
      <c r="BE82" s="192">
        <f t="shared" ref="BE82:BE87" si="4">IF(N82="základní",J82,0)</f>
        <v>0</v>
      </c>
      <c r="BF82" s="192">
        <f t="shared" ref="BF82:BF87" si="5">IF(N82="snížená",J82,0)</f>
        <v>0</v>
      </c>
      <c r="BG82" s="192">
        <f t="shared" ref="BG82:BG87" si="6">IF(N82="zákl. přenesená",J82,0)</f>
        <v>0</v>
      </c>
      <c r="BH82" s="192">
        <f t="shared" ref="BH82:BH87" si="7">IF(N82="sníž. přenesená",J82,0)</f>
        <v>0</v>
      </c>
      <c r="BI82" s="192">
        <f t="shared" ref="BI82:BI87" si="8">IF(N82="nulová",J82,0)</f>
        <v>0</v>
      </c>
      <c r="BJ82" s="19" t="s">
        <v>83</v>
      </c>
      <c r="BK82" s="192">
        <f t="shared" ref="BK82:BK87" si="9">ROUND(I82*H82,2)</f>
        <v>0</v>
      </c>
      <c r="BL82" s="19" t="s">
        <v>117</v>
      </c>
      <c r="BM82" s="191" t="s">
        <v>118</v>
      </c>
    </row>
    <row r="83" spans="1:65" s="2" customFormat="1" ht="16.5" customHeight="1">
      <c r="A83" s="36"/>
      <c r="B83" s="37"/>
      <c r="C83" s="180" t="s">
        <v>85</v>
      </c>
      <c r="D83" s="180" t="s">
        <v>113</v>
      </c>
      <c r="E83" s="181" t="s">
        <v>119</v>
      </c>
      <c r="F83" s="182" t="s">
        <v>120</v>
      </c>
      <c r="G83" s="183" t="s">
        <v>116</v>
      </c>
      <c r="H83" s="184">
        <v>1</v>
      </c>
      <c r="I83" s="185"/>
      <c r="J83" s="186">
        <f t="shared" si="0"/>
        <v>0</v>
      </c>
      <c r="K83" s="182" t="s">
        <v>19</v>
      </c>
      <c r="L83" s="41"/>
      <c r="M83" s="187" t="s">
        <v>19</v>
      </c>
      <c r="N83" s="188" t="s">
        <v>46</v>
      </c>
      <c r="O83" s="66"/>
      <c r="P83" s="189">
        <f t="shared" si="1"/>
        <v>0</v>
      </c>
      <c r="Q83" s="189">
        <v>0</v>
      </c>
      <c r="R83" s="189">
        <f t="shared" si="2"/>
        <v>0</v>
      </c>
      <c r="S83" s="189">
        <v>0</v>
      </c>
      <c r="T83" s="190">
        <f t="shared" si="3"/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1" t="s">
        <v>117</v>
      </c>
      <c r="AT83" s="191" t="s">
        <v>113</v>
      </c>
      <c r="AU83" s="191" t="s">
        <v>83</v>
      </c>
      <c r="AY83" s="19" t="s">
        <v>112</v>
      </c>
      <c r="BE83" s="192">
        <f t="shared" si="4"/>
        <v>0</v>
      </c>
      <c r="BF83" s="192">
        <f t="shared" si="5"/>
        <v>0</v>
      </c>
      <c r="BG83" s="192">
        <f t="shared" si="6"/>
        <v>0</v>
      </c>
      <c r="BH83" s="192">
        <f t="shared" si="7"/>
        <v>0</v>
      </c>
      <c r="BI83" s="192">
        <f t="shared" si="8"/>
        <v>0</v>
      </c>
      <c r="BJ83" s="19" t="s">
        <v>83</v>
      </c>
      <c r="BK83" s="192">
        <f t="shared" si="9"/>
        <v>0</v>
      </c>
      <c r="BL83" s="19" t="s">
        <v>117</v>
      </c>
      <c r="BM83" s="191" t="s">
        <v>121</v>
      </c>
    </row>
    <row r="84" spans="1:65" s="2" customFormat="1" ht="55.5" customHeight="1">
      <c r="A84" s="36"/>
      <c r="B84" s="37"/>
      <c r="C84" s="180" t="s">
        <v>122</v>
      </c>
      <c r="D84" s="180" t="s">
        <v>113</v>
      </c>
      <c r="E84" s="181" t="s">
        <v>123</v>
      </c>
      <c r="F84" s="182" t="s">
        <v>124</v>
      </c>
      <c r="G84" s="183" t="s">
        <v>116</v>
      </c>
      <c r="H84" s="184">
        <v>1</v>
      </c>
      <c r="I84" s="185"/>
      <c r="J84" s="186">
        <f t="shared" si="0"/>
        <v>0</v>
      </c>
      <c r="K84" s="182" t="s">
        <v>19</v>
      </c>
      <c r="L84" s="41"/>
      <c r="M84" s="187" t="s">
        <v>19</v>
      </c>
      <c r="N84" s="188" t="s">
        <v>46</v>
      </c>
      <c r="O84" s="66"/>
      <c r="P84" s="189">
        <f t="shared" si="1"/>
        <v>0</v>
      </c>
      <c r="Q84" s="189">
        <v>0</v>
      </c>
      <c r="R84" s="189">
        <f t="shared" si="2"/>
        <v>0</v>
      </c>
      <c r="S84" s="189">
        <v>0</v>
      </c>
      <c r="T84" s="190">
        <f t="shared" si="3"/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1" t="s">
        <v>117</v>
      </c>
      <c r="AT84" s="191" t="s">
        <v>113</v>
      </c>
      <c r="AU84" s="191" t="s">
        <v>83</v>
      </c>
      <c r="AY84" s="19" t="s">
        <v>112</v>
      </c>
      <c r="BE84" s="192">
        <f t="shared" si="4"/>
        <v>0</v>
      </c>
      <c r="BF84" s="192">
        <f t="shared" si="5"/>
        <v>0</v>
      </c>
      <c r="BG84" s="192">
        <f t="shared" si="6"/>
        <v>0</v>
      </c>
      <c r="BH84" s="192">
        <f t="shared" si="7"/>
        <v>0</v>
      </c>
      <c r="BI84" s="192">
        <f t="shared" si="8"/>
        <v>0</v>
      </c>
      <c r="BJ84" s="19" t="s">
        <v>83</v>
      </c>
      <c r="BK84" s="192">
        <f t="shared" si="9"/>
        <v>0</v>
      </c>
      <c r="BL84" s="19" t="s">
        <v>117</v>
      </c>
      <c r="BM84" s="191" t="s">
        <v>125</v>
      </c>
    </row>
    <row r="85" spans="1:65" s="2" customFormat="1" ht="16.5" customHeight="1">
      <c r="A85" s="36"/>
      <c r="B85" s="37"/>
      <c r="C85" s="180" t="s">
        <v>117</v>
      </c>
      <c r="D85" s="180" t="s">
        <v>113</v>
      </c>
      <c r="E85" s="181" t="s">
        <v>126</v>
      </c>
      <c r="F85" s="182" t="s">
        <v>127</v>
      </c>
      <c r="G85" s="183" t="s">
        <v>116</v>
      </c>
      <c r="H85" s="184">
        <v>1</v>
      </c>
      <c r="I85" s="185"/>
      <c r="J85" s="186">
        <f t="shared" si="0"/>
        <v>0</v>
      </c>
      <c r="K85" s="182" t="s">
        <v>19</v>
      </c>
      <c r="L85" s="41"/>
      <c r="M85" s="187" t="s">
        <v>19</v>
      </c>
      <c r="N85" s="188" t="s">
        <v>46</v>
      </c>
      <c r="O85" s="66"/>
      <c r="P85" s="189">
        <f t="shared" si="1"/>
        <v>0</v>
      </c>
      <c r="Q85" s="189">
        <v>0</v>
      </c>
      <c r="R85" s="189">
        <f t="shared" si="2"/>
        <v>0</v>
      </c>
      <c r="S85" s="189">
        <v>0</v>
      </c>
      <c r="T85" s="190">
        <f t="shared" si="3"/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1" t="s">
        <v>117</v>
      </c>
      <c r="AT85" s="191" t="s">
        <v>113</v>
      </c>
      <c r="AU85" s="191" t="s">
        <v>83</v>
      </c>
      <c r="AY85" s="19" t="s">
        <v>112</v>
      </c>
      <c r="BE85" s="192">
        <f t="shared" si="4"/>
        <v>0</v>
      </c>
      <c r="BF85" s="192">
        <f t="shared" si="5"/>
        <v>0</v>
      </c>
      <c r="BG85" s="192">
        <f t="shared" si="6"/>
        <v>0</v>
      </c>
      <c r="BH85" s="192">
        <f t="shared" si="7"/>
        <v>0</v>
      </c>
      <c r="BI85" s="192">
        <f t="shared" si="8"/>
        <v>0</v>
      </c>
      <c r="BJ85" s="19" t="s">
        <v>83</v>
      </c>
      <c r="BK85" s="192">
        <f t="shared" si="9"/>
        <v>0</v>
      </c>
      <c r="BL85" s="19" t="s">
        <v>117</v>
      </c>
      <c r="BM85" s="191" t="s">
        <v>128</v>
      </c>
    </row>
    <row r="86" spans="1:65" s="2" customFormat="1" ht="16.5" customHeight="1">
      <c r="A86" s="36"/>
      <c r="B86" s="37"/>
      <c r="C86" s="180" t="s">
        <v>111</v>
      </c>
      <c r="D86" s="180" t="s">
        <v>113</v>
      </c>
      <c r="E86" s="181" t="s">
        <v>129</v>
      </c>
      <c r="F86" s="182" t="s">
        <v>130</v>
      </c>
      <c r="G86" s="183" t="s">
        <v>116</v>
      </c>
      <c r="H86" s="184">
        <v>1</v>
      </c>
      <c r="I86" s="185"/>
      <c r="J86" s="186">
        <f t="shared" si="0"/>
        <v>0</v>
      </c>
      <c r="K86" s="182" t="s">
        <v>19</v>
      </c>
      <c r="L86" s="41"/>
      <c r="M86" s="187" t="s">
        <v>19</v>
      </c>
      <c r="N86" s="188" t="s">
        <v>46</v>
      </c>
      <c r="O86" s="66"/>
      <c r="P86" s="189">
        <f t="shared" si="1"/>
        <v>0</v>
      </c>
      <c r="Q86" s="189">
        <v>0</v>
      </c>
      <c r="R86" s="189">
        <f t="shared" si="2"/>
        <v>0</v>
      </c>
      <c r="S86" s="189">
        <v>0</v>
      </c>
      <c r="T86" s="190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1" t="s">
        <v>117</v>
      </c>
      <c r="AT86" s="191" t="s">
        <v>113</v>
      </c>
      <c r="AU86" s="191" t="s">
        <v>83</v>
      </c>
      <c r="AY86" s="19" t="s">
        <v>112</v>
      </c>
      <c r="BE86" s="192">
        <f t="shared" si="4"/>
        <v>0</v>
      </c>
      <c r="BF86" s="192">
        <f t="shared" si="5"/>
        <v>0</v>
      </c>
      <c r="BG86" s="192">
        <f t="shared" si="6"/>
        <v>0</v>
      </c>
      <c r="BH86" s="192">
        <f t="shared" si="7"/>
        <v>0</v>
      </c>
      <c r="BI86" s="192">
        <f t="shared" si="8"/>
        <v>0</v>
      </c>
      <c r="BJ86" s="19" t="s">
        <v>83</v>
      </c>
      <c r="BK86" s="192">
        <f t="shared" si="9"/>
        <v>0</v>
      </c>
      <c r="BL86" s="19" t="s">
        <v>117</v>
      </c>
      <c r="BM86" s="191" t="s">
        <v>131</v>
      </c>
    </row>
    <row r="87" spans="1:65" s="2" customFormat="1" ht="16.5" customHeight="1">
      <c r="A87" s="36"/>
      <c r="B87" s="37"/>
      <c r="C87" s="180" t="s">
        <v>132</v>
      </c>
      <c r="D87" s="180" t="s">
        <v>113</v>
      </c>
      <c r="E87" s="181" t="s">
        <v>133</v>
      </c>
      <c r="F87" s="182" t="s">
        <v>134</v>
      </c>
      <c r="G87" s="183" t="s">
        <v>116</v>
      </c>
      <c r="H87" s="184">
        <v>1</v>
      </c>
      <c r="I87" s="185"/>
      <c r="J87" s="186">
        <f t="shared" si="0"/>
        <v>0</v>
      </c>
      <c r="K87" s="182" t="s">
        <v>19</v>
      </c>
      <c r="L87" s="41"/>
      <c r="M87" s="193" t="s">
        <v>19</v>
      </c>
      <c r="N87" s="194" t="s">
        <v>46</v>
      </c>
      <c r="O87" s="195"/>
      <c r="P87" s="196">
        <f t="shared" si="1"/>
        <v>0</v>
      </c>
      <c r="Q87" s="196">
        <v>0</v>
      </c>
      <c r="R87" s="196">
        <f t="shared" si="2"/>
        <v>0</v>
      </c>
      <c r="S87" s="196">
        <v>0</v>
      </c>
      <c r="T87" s="197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117</v>
      </c>
      <c r="AT87" s="191" t="s">
        <v>113</v>
      </c>
      <c r="AU87" s="191" t="s">
        <v>83</v>
      </c>
      <c r="AY87" s="19" t="s">
        <v>112</v>
      </c>
      <c r="BE87" s="192">
        <f t="shared" si="4"/>
        <v>0</v>
      </c>
      <c r="BF87" s="192">
        <f t="shared" si="5"/>
        <v>0</v>
      </c>
      <c r="BG87" s="192">
        <f t="shared" si="6"/>
        <v>0</v>
      </c>
      <c r="BH87" s="192">
        <f t="shared" si="7"/>
        <v>0</v>
      </c>
      <c r="BI87" s="192">
        <f t="shared" si="8"/>
        <v>0</v>
      </c>
      <c r="BJ87" s="19" t="s">
        <v>83</v>
      </c>
      <c r="BK87" s="192">
        <f t="shared" si="9"/>
        <v>0</v>
      </c>
      <c r="BL87" s="19" t="s">
        <v>117</v>
      </c>
      <c r="BM87" s="191" t="s">
        <v>135</v>
      </c>
    </row>
    <row r="88" spans="1:65" s="2" customFormat="1" ht="6.95" customHeight="1">
      <c r="A88" s="36"/>
      <c r="B88" s="49"/>
      <c r="C88" s="50"/>
      <c r="D88" s="50"/>
      <c r="E88" s="50"/>
      <c r="F88" s="50"/>
      <c r="G88" s="50"/>
      <c r="H88" s="50"/>
      <c r="I88" s="138"/>
      <c r="J88" s="50"/>
      <c r="K88" s="50"/>
      <c r="L88" s="41"/>
      <c r="M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</sheetData>
  <sheetProtection algorithmName="SHA-512" hashValue="Xmj50vPnOGQSs4Mq0Y1U1jUbXm60zXYesiwhjpd8JBmkPanTWBiANRRMIT1/zYJdw8MNY59hhViIegWYwN4heQ==" saltValue="tQbe4iw5mngjSLQ9hhJpWNUnvUiQSd7yHCfUbzn+ZHzizf6jUTYgdGxoj1cl63cuiIvH5jG918ETlvbchL1Aqw==" spinCount="100000" sheet="1" objects="1" scenarios="1" formatColumns="0" formatRows="0" autoFilter="0"/>
  <autoFilter ref="C79:K87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7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9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85</v>
      </c>
    </row>
    <row r="4" spans="1:46" s="1" customFormat="1" ht="24.95" customHeight="1">
      <c r="B4" s="22"/>
      <c r="D4" s="107" t="s">
        <v>88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5" t="str">
        <f>'Rekapitulace stavby'!K6</f>
        <v>Rekonstrukce chodníků ul. Gallova, Kostelec nad Orlicí</v>
      </c>
      <c r="F7" s="386"/>
      <c r="G7" s="386"/>
      <c r="H7" s="386"/>
      <c r="I7" s="103"/>
      <c r="L7" s="22"/>
    </row>
    <row r="8" spans="1:46" s="2" customFormat="1" ht="12" customHeight="1">
      <c r="A8" s="36"/>
      <c r="B8" s="41"/>
      <c r="C8" s="36"/>
      <c r="D8" s="109" t="s">
        <v>89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7" t="s">
        <v>136</v>
      </c>
      <c r="F9" s="388"/>
      <c r="G9" s="388"/>
      <c r="H9" s="388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91</v>
      </c>
      <c r="G12" s="36"/>
      <c r="H12" s="36"/>
      <c r="I12" s="113" t="s">
        <v>23</v>
      </c>
      <c r="J12" s="114" t="str">
        <f>'Rekapitulace stavby'!AN8</f>
        <v>26. 8. 2020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9" t="str">
        <f>'Rekapitulace stavby'!E14</f>
        <v>Vyplň údaj</v>
      </c>
      <c r="F18" s="390"/>
      <c r="G18" s="390"/>
      <c r="H18" s="390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">
        <v>34</v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">
        <v>35</v>
      </c>
      <c r="F21" s="36"/>
      <c r="G21" s="36"/>
      <c r="H21" s="36"/>
      <c r="I21" s="113" t="s">
        <v>29</v>
      </c>
      <c r="J21" s="112" t="s">
        <v>36</v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38</v>
      </c>
      <c r="E23" s="36"/>
      <c r="F23" s="36"/>
      <c r="G23" s="36"/>
      <c r="H23" s="36"/>
      <c r="I23" s="113" t="s">
        <v>26</v>
      </c>
      <c r="J23" s="112" t="s">
        <v>34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35</v>
      </c>
      <c r="F24" s="36"/>
      <c r="G24" s="36"/>
      <c r="H24" s="36"/>
      <c r="I24" s="113" t="s">
        <v>29</v>
      </c>
      <c r="J24" s="112" t="s">
        <v>36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39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1" t="s">
        <v>19</v>
      </c>
      <c r="F27" s="391"/>
      <c r="G27" s="391"/>
      <c r="H27" s="391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41</v>
      </c>
      <c r="E30" s="36"/>
      <c r="F30" s="36"/>
      <c r="G30" s="36"/>
      <c r="H30" s="36"/>
      <c r="I30" s="110"/>
      <c r="J30" s="122">
        <f>ROUND(J88,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43</v>
      </c>
      <c r="G32" s="36"/>
      <c r="H32" s="36"/>
      <c r="I32" s="124" t="s">
        <v>42</v>
      </c>
      <c r="J32" s="123" t="s">
        <v>44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45</v>
      </c>
      <c r="E33" s="109" t="s">
        <v>46</v>
      </c>
      <c r="F33" s="126">
        <f>ROUND((SUM(BE88:BE276)),  2)</f>
        <v>0</v>
      </c>
      <c r="G33" s="36"/>
      <c r="H33" s="36"/>
      <c r="I33" s="127">
        <v>0.21</v>
      </c>
      <c r="J33" s="126">
        <f>ROUND(((SUM(BE88:BE276))*I33),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47</v>
      </c>
      <c r="F34" s="126">
        <f>ROUND((SUM(BF88:BF276)),  2)</f>
        <v>0</v>
      </c>
      <c r="G34" s="36"/>
      <c r="H34" s="36"/>
      <c r="I34" s="127">
        <v>0.15</v>
      </c>
      <c r="J34" s="126">
        <f>ROUND(((SUM(BF88:BF276))*I34),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48</v>
      </c>
      <c r="F35" s="126">
        <f>ROUND((SUM(BG88:BG276)),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49</v>
      </c>
      <c r="F36" s="126">
        <f>ROUND((SUM(BH88:BH276)),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50</v>
      </c>
      <c r="F37" s="126">
        <f>ROUND((SUM(BI88:BI276)),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51</v>
      </c>
      <c r="E39" s="130"/>
      <c r="F39" s="130"/>
      <c r="G39" s="131" t="s">
        <v>52</v>
      </c>
      <c r="H39" s="132" t="s">
        <v>53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2" t="str">
        <f>E7</f>
        <v>Rekonstrukce chodníků ul. Gallova, Kostelec nad Orlicí</v>
      </c>
      <c r="F48" s="393"/>
      <c r="G48" s="393"/>
      <c r="H48" s="393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89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4" t="str">
        <f>E9</f>
        <v>044/2020_2 - Levostranný chodník</v>
      </c>
      <c r="F50" s="394"/>
      <c r="G50" s="394"/>
      <c r="H50" s="394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ul. Gallova</v>
      </c>
      <c r="G52" s="38"/>
      <c r="H52" s="38"/>
      <c r="I52" s="113" t="s">
        <v>23</v>
      </c>
      <c r="J52" s="61" t="str">
        <f>IF(J12="","",J12)</f>
        <v>26. 8. 2020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Kostelec nad Orlicí</v>
      </c>
      <c r="G54" s="38"/>
      <c r="H54" s="38"/>
      <c r="I54" s="113" t="s">
        <v>33</v>
      </c>
      <c r="J54" s="34" t="str">
        <f>E21</f>
        <v>DI PROJEKT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38</v>
      </c>
      <c r="J55" s="34" t="str">
        <f>E24</f>
        <v>DI PROJEKT s.r.o.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93</v>
      </c>
      <c r="D57" s="143"/>
      <c r="E57" s="143"/>
      <c r="F57" s="143"/>
      <c r="G57" s="143"/>
      <c r="H57" s="143"/>
      <c r="I57" s="144"/>
      <c r="J57" s="145" t="s">
        <v>94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73</v>
      </c>
      <c r="D59" s="38"/>
      <c r="E59" s="38"/>
      <c r="F59" s="38"/>
      <c r="G59" s="38"/>
      <c r="H59" s="38"/>
      <c r="I59" s="110"/>
      <c r="J59" s="79">
        <f>J88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5" customHeight="1">
      <c r="B60" s="147"/>
      <c r="C60" s="148"/>
      <c r="D60" s="149" t="s">
        <v>137</v>
      </c>
      <c r="E60" s="150"/>
      <c r="F60" s="150"/>
      <c r="G60" s="150"/>
      <c r="H60" s="150"/>
      <c r="I60" s="151"/>
      <c r="J60" s="152">
        <f>J89</f>
        <v>0</v>
      </c>
      <c r="K60" s="148"/>
      <c r="L60" s="153"/>
    </row>
    <row r="61" spans="1:47" s="12" customFormat="1" ht="19.899999999999999" customHeight="1">
      <c r="B61" s="198"/>
      <c r="C61" s="199"/>
      <c r="D61" s="200" t="s">
        <v>138</v>
      </c>
      <c r="E61" s="201"/>
      <c r="F61" s="201"/>
      <c r="G61" s="201"/>
      <c r="H61" s="201"/>
      <c r="I61" s="202"/>
      <c r="J61" s="203">
        <f>J90</f>
        <v>0</v>
      </c>
      <c r="K61" s="199"/>
      <c r="L61" s="204"/>
    </row>
    <row r="62" spans="1:47" s="12" customFormat="1" ht="19.899999999999999" customHeight="1">
      <c r="B62" s="198"/>
      <c r="C62" s="199"/>
      <c r="D62" s="200" t="s">
        <v>139</v>
      </c>
      <c r="E62" s="201"/>
      <c r="F62" s="201"/>
      <c r="G62" s="201"/>
      <c r="H62" s="201"/>
      <c r="I62" s="202"/>
      <c r="J62" s="203">
        <f>J159</f>
        <v>0</v>
      </c>
      <c r="K62" s="199"/>
      <c r="L62" s="204"/>
    </row>
    <row r="63" spans="1:47" s="12" customFormat="1" ht="19.899999999999999" customHeight="1">
      <c r="B63" s="198"/>
      <c r="C63" s="199"/>
      <c r="D63" s="200" t="s">
        <v>140</v>
      </c>
      <c r="E63" s="201"/>
      <c r="F63" s="201"/>
      <c r="G63" s="201"/>
      <c r="H63" s="201"/>
      <c r="I63" s="202"/>
      <c r="J63" s="203">
        <f>J214</f>
        <v>0</v>
      </c>
      <c r="K63" s="199"/>
      <c r="L63" s="204"/>
    </row>
    <row r="64" spans="1:47" s="12" customFormat="1" ht="19.899999999999999" customHeight="1">
      <c r="B64" s="198"/>
      <c r="C64" s="199"/>
      <c r="D64" s="200" t="s">
        <v>141</v>
      </c>
      <c r="E64" s="201"/>
      <c r="F64" s="201"/>
      <c r="G64" s="201"/>
      <c r="H64" s="201"/>
      <c r="I64" s="202"/>
      <c r="J64" s="203">
        <f>J224</f>
        <v>0</v>
      </c>
      <c r="K64" s="199"/>
      <c r="L64" s="204"/>
    </row>
    <row r="65" spans="1:31" s="12" customFormat="1" ht="19.899999999999999" customHeight="1">
      <c r="B65" s="198"/>
      <c r="C65" s="199"/>
      <c r="D65" s="200" t="s">
        <v>142</v>
      </c>
      <c r="E65" s="201"/>
      <c r="F65" s="201"/>
      <c r="G65" s="201"/>
      <c r="H65" s="201"/>
      <c r="I65" s="202"/>
      <c r="J65" s="203">
        <f>J257</f>
        <v>0</v>
      </c>
      <c r="K65" s="199"/>
      <c r="L65" s="204"/>
    </row>
    <row r="66" spans="1:31" s="12" customFormat="1" ht="19.899999999999999" customHeight="1">
      <c r="B66" s="198"/>
      <c r="C66" s="199"/>
      <c r="D66" s="200" t="s">
        <v>143</v>
      </c>
      <c r="E66" s="201"/>
      <c r="F66" s="201"/>
      <c r="G66" s="201"/>
      <c r="H66" s="201"/>
      <c r="I66" s="202"/>
      <c r="J66" s="203">
        <f>J270</f>
        <v>0</v>
      </c>
      <c r="K66" s="199"/>
      <c r="L66" s="204"/>
    </row>
    <row r="67" spans="1:31" s="9" customFormat="1" ht="24.95" customHeight="1">
      <c r="B67" s="147"/>
      <c r="C67" s="148"/>
      <c r="D67" s="149" t="s">
        <v>144</v>
      </c>
      <c r="E67" s="150"/>
      <c r="F67" s="150"/>
      <c r="G67" s="150"/>
      <c r="H67" s="150"/>
      <c r="I67" s="151"/>
      <c r="J67" s="152">
        <f>J272</f>
        <v>0</v>
      </c>
      <c r="K67" s="148"/>
      <c r="L67" s="153"/>
    </row>
    <row r="68" spans="1:31" s="12" customFormat="1" ht="19.899999999999999" customHeight="1">
      <c r="B68" s="198"/>
      <c r="C68" s="199"/>
      <c r="D68" s="200" t="s">
        <v>145</v>
      </c>
      <c r="E68" s="201"/>
      <c r="F68" s="201"/>
      <c r="G68" s="201"/>
      <c r="H68" s="201"/>
      <c r="I68" s="202"/>
      <c r="J68" s="203">
        <f>J273</f>
        <v>0</v>
      </c>
      <c r="K68" s="199"/>
      <c r="L68" s="204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110"/>
      <c r="J69" s="38"/>
      <c r="K69" s="38"/>
      <c r="L69" s="11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138"/>
      <c r="J70" s="50"/>
      <c r="K70" s="50"/>
      <c r="L70" s="11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141"/>
      <c r="J74" s="52"/>
      <c r="K74" s="52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97</v>
      </c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110"/>
      <c r="J76" s="38"/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110"/>
      <c r="J77" s="38"/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92" t="str">
        <f>E7</f>
        <v>Rekonstrukce chodníků ul. Gallova, Kostelec nad Orlicí</v>
      </c>
      <c r="F78" s="393"/>
      <c r="G78" s="393"/>
      <c r="H78" s="393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89</v>
      </c>
      <c r="D79" s="38"/>
      <c r="E79" s="38"/>
      <c r="F79" s="38"/>
      <c r="G79" s="38"/>
      <c r="H79" s="38"/>
      <c r="I79" s="110"/>
      <c r="J79" s="38"/>
      <c r="K79" s="38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64" t="str">
        <f>E9</f>
        <v>044/2020_2 - Levostranný chodník</v>
      </c>
      <c r="F80" s="394"/>
      <c r="G80" s="394"/>
      <c r="H80" s="394"/>
      <c r="I80" s="110"/>
      <c r="J80" s="38"/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F12</f>
        <v>ul. Gallova</v>
      </c>
      <c r="G82" s="38"/>
      <c r="H82" s="38"/>
      <c r="I82" s="113" t="s">
        <v>23</v>
      </c>
      <c r="J82" s="61" t="str">
        <f>IF(J12="","",J12)</f>
        <v>26. 8. 2020</v>
      </c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25</v>
      </c>
      <c r="D84" s="38"/>
      <c r="E84" s="38"/>
      <c r="F84" s="29" t="str">
        <f>E15</f>
        <v>Město Kostelec nad Orlicí</v>
      </c>
      <c r="G84" s="38"/>
      <c r="H84" s="38"/>
      <c r="I84" s="113" t="s">
        <v>33</v>
      </c>
      <c r="J84" s="34" t="str">
        <f>E21</f>
        <v>DI PROJEKT s.r.o.</v>
      </c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31</v>
      </c>
      <c r="D85" s="38"/>
      <c r="E85" s="38"/>
      <c r="F85" s="29" t="str">
        <f>IF(E18="","",E18)</f>
        <v>Vyplň údaj</v>
      </c>
      <c r="G85" s="38"/>
      <c r="H85" s="38"/>
      <c r="I85" s="113" t="s">
        <v>38</v>
      </c>
      <c r="J85" s="34" t="str">
        <f>E24</f>
        <v>DI PROJEKT s.r.o.</v>
      </c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0" customFormat="1" ht="29.25" customHeight="1">
      <c r="A87" s="154"/>
      <c r="B87" s="155"/>
      <c r="C87" s="156" t="s">
        <v>98</v>
      </c>
      <c r="D87" s="157" t="s">
        <v>60</v>
      </c>
      <c r="E87" s="157" t="s">
        <v>56</v>
      </c>
      <c r="F87" s="157" t="s">
        <v>57</v>
      </c>
      <c r="G87" s="157" t="s">
        <v>99</v>
      </c>
      <c r="H87" s="157" t="s">
        <v>100</v>
      </c>
      <c r="I87" s="158" t="s">
        <v>101</v>
      </c>
      <c r="J87" s="157" t="s">
        <v>94</v>
      </c>
      <c r="K87" s="159" t="s">
        <v>102</v>
      </c>
      <c r="L87" s="160"/>
      <c r="M87" s="70" t="s">
        <v>19</v>
      </c>
      <c r="N87" s="71" t="s">
        <v>45</v>
      </c>
      <c r="O87" s="71" t="s">
        <v>103</v>
      </c>
      <c r="P87" s="71" t="s">
        <v>104</v>
      </c>
      <c r="Q87" s="71" t="s">
        <v>105</v>
      </c>
      <c r="R87" s="71" t="s">
        <v>106</v>
      </c>
      <c r="S87" s="71" t="s">
        <v>107</v>
      </c>
      <c r="T87" s="72" t="s">
        <v>108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6"/>
      <c r="B88" s="37"/>
      <c r="C88" s="77" t="s">
        <v>109</v>
      </c>
      <c r="D88" s="38"/>
      <c r="E88" s="38"/>
      <c r="F88" s="38"/>
      <c r="G88" s="38"/>
      <c r="H88" s="38"/>
      <c r="I88" s="110"/>
      <c r="J88" s="161">
        <f>BK88</f>
        <v>0</v>
      </c>
      <c r="K88" s="38"/>
      <c r="L88" s="41"/>
      <c r="M88" s="73"/>
      <c r="N88" s="162"/>
      <c r="O88" s="74"/>
      <c r="P88" s="163">
        <f>P89+P272</f>
        <v>0</v>
      </c>
      <c r="Q88" s="74"/>
      <c r="R88" s="163">
        <f>R89+R272</f>
        <v>364.10931406000003</v>
      </c>
      <c r="S88" s="74"/>
      <c r="T88" s="164">
        <f>T89+T272</f>
        <v>241.21099999999996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74</v>
      </c>
      <c r="AU88" s="19" t="s">
        <v>95</v>
      </c>
      <c r="BK88" s="165">
        <f>BK89+BK272</f>
        <v>0</v>
      </c>
    </row>
    <row r="89" spans="1:65" s="11" customFormat="1" ht="25.9" customHeight="1">
      <c r="B89" s="166"/>
      <c r="C89" s="167"/>
      <c r="D89" s="168" t="s">
        <v>74</v>
      </c>
      <c r="E89" s="169" t="s">
        <v>146</v>
      </c>
      <c r="F89" s="169" t="s">
        <v>147</v>
      </c>
      <c r="G89" s="167"/>
      <c r="H89" s="167"/>
      <c r="I89" s="170"/>
      <c r="J89" s="171">
        <f>BK89</f>
        <v>0</v>
      </c>
      <c r="K89" s="167"/>
      <c r="L89" s="172"/>
      <c r="M89" s="173"/>
      <c r="N89" s="174"/>
      <c r="O89" s="174"/>
      <c r="P89" s="175">
        <f>P90+P159+P214+P224+P257+P270</f>
        <v>0</v>
      </c>
      <c r="Q89" s="174"/>
      <c r="R89" s="175">
        <f>R90+R159+R214+R224+R257+R270</f>
        <v>363.96000406000002</v>
      </c>
      <c r="S89" s="174"/>
      <c r="T89" s="176">
        <f>T90+T159+T214+T224+T257+T270</f>
        <v>241.21099999999996</v>
      </c>
      <c r="AR89" s="177" t="s">
        <v>83</v>
      </c>
      <c r="AT89" s="178" t="s">
        <v>74</v>
      </c>
      <c r="AU89" s="178" t="s">
        <v>75</v>
      </c>
      <c r="AY89" s="177" t="s">
        <v>112</v>
      </c>
      <c r="BK89" s="179">
        <f>BK90+BK159+BK214+BK224+BK257+BK270</f>
        <v>0</v>
      </c>
    </row>
    <row r="90" spans="1:65" s="11" customFormat="1" ht="22.9" customHeight="1">
      <c r="B90" s="166"/>
      <c r="C90" s="167"/>
      <c r="D90" s="168" t="s">
        <v>74</v>
      </c>
      <c r="E90" s="205" t="s">
        <v>83</v>
      </c>
      <c r="F90" s="205" t="s">
        <v>148</v>
      </c>
      <c r="G90" s="167"/>
      <c r="H90" s="167"/>
      <c r="I90" s="170"/>
      <c r="J90" s="206">
        <f>BK90</f>
        <v>0</v>
      </c>
      <c r="K90" s="167"/>
      <c r="L90" s="172"/>
      <c r="M90" s="173"/>
      <c r="N90" s="174"/>
      <c r="O90" s="174"/>
      <c r="P90" s="175">
        <f>SUM(P91:P158)</f>
        <v>0</v>
      </c>
      <c r="Q90" s="174"/>
      <c r="R90" s="175">
        <f>SUM(R91:R158)</f>
        <v>42.12585</v>
      </c>
      <c r="S90" s="174"/>
      <c r="T90" s="176">
        <f>SUM(T91:T158)</f>
        <v>241.21099999999996</v>
      </c>
      <c r="AR90" s="177" t="s">
        <v>83</v>
      </c>
      <c r="AT90" s="178" t="s">
        <v>74</v>
      </c>
      <c r="AU90" s="178" t="s">
        <v>83</v>
      </c>
      <c r="AY90" s="177" t="s">
        <v>112</v>
      </c>
      <c r="BK90" s="179">
        <f>SUM(BK91:BK158)</f>
        <v>0</v>
      </c>
    </row>
    <row r="91" spans="1:65" s="2" customFormat="1" ht="16.5" customHeight="1">
      <c r="A91" s="36"/>
      <c r="B91" s="37"/>
      <c r="C91" s="180" t="s">
        <v>83</v>
      </c>
      <c r="D91" s="180" t="s">
        <v>113</v>
      </c>
      <c r="E91" s="181" t="s">
        <v>149</v>
      </c>
      <c r="F91" s="182" t="s">
        <v>150</v>
      </c>
      <c r="G91" s="183" t="s">
        <v>151</v>
      </c>
      <c r="H91" s="184">
        <v>117</v>
      </c>
      <c r="I91" s="185"/>
      <c r="J91" s="186">
        <f>ROUND(I91*H91,2)</f>
        <v>0</v>
      </c>
      <c r="K91" s="182" t="s">
        <v>152</v>
      </c>
      <c r="L91" s="41"/>
      <c r="M91" s="187" t="s">
        <v>19</v>
      </c>
      <c r="N91" s="188" t="s">
        <v>46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117</v>
      </c>
      <c r="AT91" s="191" t="s">
        <v>113</v>
      </c>
      <c r="AU91" s="191" t="s">
        <v>85</v>
      </c>
      <c r="AY91" s="19" t="s">
        <v>112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83</v>
      </c>
      <c r="BK91" s="192">
        <f>ROUND(I91*H91,2)</f>
        <v>0</v>
      </c>
      <c r="BL91" s="19" t="s">
        <v>117</v>
      </c>
      <c r="BM91" s="191" t="s">
        <v>153</v>
      </c>
    </row>
    <row r="92" spans="1:65" s="2" customFormat="1" ht="97.5">
      <c r="A92" s="36"/>
      <c r="B92" s="37"/>
      <c r="C92" s="38"/>
      <c r="D92" s="207" t="s">
        <v>154</v>
      </c>
      <c r="E92" s="38"/>
      <c r="F92" s="208" t="s">
        <v>155</v>
      </c>
      <c r="G92" s="38"/>
      <c r="H92" s="38"/>
      <c r="I92" s="110"/>
      <c r="J92" s="38"/>
      <c r="K92" s="38"/>
      <c r="L92" s="41"/>
      <c r="M92" s="209"/>
      <c r="N92" s="210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154</v>
      </c>
      <c r="AU92" s="19" t="s">
        <v>85</v>
      </c>
    </row>
    <row r="93" spans="1:65" s="13" customFormat="1" ht="11.25">
      <c r="B93" s="211"/>
      <c r="C93" s="212"/>
      <c r="D93" s="207" t="s">
        <v>156</v>
      </c>
      <c r="E93" s="213" t="s">
        <v>19</v>
      </c>
      <c r="F93" s="214" t="s">
        <v>157</v>
      </c>
      <c r="G93" s="212"/>
      <c r="H93" s="213" t="s">
        <v>19</v>
      </c>
      <c r="I93" s="215"/>
      <c r="J93" s="212"/>
      <c r="K93" s="212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156</v>
      </c>
      <c r="AU93" s="220" t="s">
        <v>85</v>
      </c>
      <c r="AV93" s="13" t="s">
        <v>83</v>
      </c>
      <c r="AW93" s="13" t="s">
        <v>37</v>
      </c>
      <c r="AX93" s="13" t="s">
        <v>75</v>
      </c>
      <c r="AY93" s="220" t="s">
        <v>112</v>
      </c>
    </row>
    <row r="94" spans="1:65" s="14" customFormat="1" ht="11.25">
      <c r="B94" s="221"/>
      <c r="C94" s="222"/>
      <c r="D94" s="207" t="s">
        <v>156</v>
      </c>
      <c r="E94" s="223" t="s">
        <v>19</v>
      </c>
      <c r="F94" s="224" t="s">
        <v>158</v>
      </c>
      <c r="G94" s="222"/>
      <c r="H94" s="225">
        <v>117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AT94" s="231" t="s">
        <v>156</v>
      </c>
      <c r="AU94" s="231" t="s">
        <v>85</v>
      </c>
      <c r="AV94" s="14" t="s">
        <v>85</v>
      </c>
      <c r="AW94" s="14" t="s">
        <v>37</v>
      </c>
      <c r="AX94" s="14" t="s">
        <v>83</v>
      </c>
      <c r="AY94" s="231" t="s">
        <v>112</v>
      </c>
    </row>
    <row r="95" spans="1:65" s="2" customFormat="1" ht="33" customHeight="1">
      <c r="A95" s="36"/>
      <c r="B95" s="37"/>
      <c r="C95" s="180" t="s">
        <v>85</v>
      </c>
      <c r="D95" s="180" t="s">
        <v>113</v>
      </c>
      <c r="E95" s="181" t="s">
        <v>159</v>
      </c>
      <c r="F95" s="182" t="s">
        <v>160</v>
      </c>
      <c r="G95" s="183" t="s">
        <v>151</v>
      </c>
      <c r="H95" s="184">
        <v>472</v>
      </c>
      <c r="I95" s="185"/>
      <c r="J95" s="186">
        <f>ROUND(I95*H95,2)</f>
        <v>0</v>
      </c>
      <c r="K95" s="182" t="s">
        <v>152</v>
      </c>
      <c r="L95" s="41"/>
      <c r="M95" s="187" t="s">
        <v>19</v>
      </c>
      <c r="N95" s="188" t="s">
        <v>46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0.255</v>
      </c>
      <c r="T95" s="190">
        <f>S95*H95</f>
        <v>120.36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117</v>
      </c>
      <c r="AT95" s="191" t="s">
        <v>113</v>
      </c>
      <c r="AU95" s="191" t="s">
        <v>85</v>
      </c>
      <c r="AY95" s="19" t="s">
        <v>112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83</v>
      </c>
      <c r="BK95" s="192">
        <f>ROUND(I95*H95,2)</f>
        <v>0</v>
      </c>
      <c r="BL95" s="19" t="s">
        <v>117</v>
      </c>
      <c r="BM95" s="191" t="s">
        <v>161</v>
      </c>
    </row>
    <row r="96" spans="1:65" s="2" customFormat="1" ht="126.75">
      <c r="A96" s="36"/>
      <c r="B96" s="37"/>
      <c r="C96" s="38"/>
      <c r="D96" s="207" t="s">
        <v>154</v>
      </c>
      <c r="E96" s="38"/>
      <c r="F96" s="208" t="s">
        <v>162</v>
      </c>
      <c r="G96" s="38"/>
      <c r="H96" s="38"/>
      <c r="I96" s="110"/>
      <c r="J96" s="38"/>
      <c r="K96" s="38"/>
      <c r="L96" s="41"/>
      <c r="M96" s="209"/>
      <c r="N96" s="210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154</v>
      </c>
      <c r="AU96" s="19" t="s">
        <v>85</v>
      </c>
    </row>
    <row r="97" spans="1:65" s="13" customFormat="1" ht="11.25">
      <c r="B97" s="211"/>
      <c r="C97" s="212"/>
      <c r="D97" s="207" t="s">
        <v>156</v>
      </c>
      <c r="E97" s="213" t="s">
        <v>19</v>
      </c>
      <c r="F97" s="214" t="s">
        <v>157</v>
      </c>
      <c r="G97" s="212"/>
      <c r="H97" s="213" t="s">
        <v>19</v>
      </c>
      <c r="I97" s="215"/>
      <c r="J97" s="212"/>
      <c r="K97" s="212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156</v>
      </c>
      <c r="AU97" s="220" t="s">
        <v>85</v>
      </c>
      <c r="AV97" s="13" t="s">
        <v>83</v>
      </c>
      <c r="AW97" s="13" t="s">
        <v>37</v>
      </c>
      <c r="AX97" s="13" t="s">
        <v>75</v>
      </c>
      <c r="AY97" s="220" t="s">
        <v>112</v>
      </c>
    </row>
    <row r="98" spans="1:65" s="14" customFormat="1" ht="11.25">
      <c r="B98" s="221"/>
      <c r="C98" s="222"/>
      <c r="D98" s="207" t="s">
        <v>156</v>
      </c>
      <c r="E98" s="223" t="s">
        <v>19</v>
      </c>
      <c r="F98" s="224" t="s">
        <v>163</v>
      </c>
      <c r="G98" s="222"/>
      <c r="H98" s="225">
        <v>472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AT98" s="231" t="s">
        <v>156</v>
      </c>
      <c r="AU98" s="231" t="s">
        <v>85</v>
      </c>
      <c r="AV98" s="14" t="s">
        <v>85</v>
      </c>
      <c r="AW98" s="14" t="s">
        <v>37</v>
      </c>
      <c r="AX98" s="14" t="s">
        <v>83</v>
      </c>
      <c r="AY98" s="231" t="s">
        <v>112</v>
      </c>
    </row>
    <row r="99" spans="1:65" s="2" customFormat="1" ht="33" customHeight="1">
      <c r="A99" s="36"/>
      <c r="B99" s="37"/>
      <c r="C99" s="180" t="s">
        <v>122</v>
      </c>
      <c r="D99" s="180" t="s">
        <v>113</v>
      </c>
      <c r="E99" s="181" t="s">
        <v>164</v>
      </c>
      <c r="F99" s="182" t="s">
        <v>165</v>
      </c>
      <c r="G99" s="183" t="s">
        <v>151</v>
      </c>
      <c r="H99" s="184">
        <v>42</v>
      </c>
      <c r="I99" s="185"/>
      <c r="J99" s="186">
        <f>ROUND(I99*H99,2)</f>
        <v>0</v>
      </c>
      <c r="K99" s="182" t="s">
        <v>152</v>
      </c>
      <c r="L99" s="41"/>
      <c r="M99" s="187" t="s">
        <v>19</v>
      </c>
      <c r="N99" s="188" t="s">
        <v>46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0.26</v>
      </c>
      <c r="T99" s="190">
        <f>S99*H99</f>
        <v>10.92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117</v>
      </c>
      <c r="AT99" s="191" t="s">
        <v>113</v>
      </c>
      <c r="AU99" s="191" t="s">
        <v>85</v>
      </c>
      <c r="AY99" s="19" t="s">
        <v>112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83</v>
      </c>
      <c r="BK99" s="192">
        <f>ROUND(I99*H99,2)</f>
        <v>0</v>
      </c>
      <c r="BL99" s="19" t="s">
        <v>117</v>
      </c>
      <c r="BM99" s="191" t="s">
        <v>166</v>
      </c>
    </row>
    <row r="100" spans="1:65" s="2" customFormat="1" ht="126.75">
      <c r="A100" s="36"/>
      <c r="B100" s="37"/>
      <c r="C100" s="38"/>
      <c r="D100" s="207" t="s">
        <v>154</v>
      </c>
      <c r="E100" s="38"/>
      <c r="F100" s="208" t="s">
        <v>162</v>
      </c>
      <c r="G100" s="38"/>
      <c r="H100" s="38"/>
      <c r="I100" s="110"/>
      <c r="J100" s="38"/>
      <c r="K100" s="38"/>
      <c r="L100" s="41"/>
      <c r="M100" s="209"/>
      <c r="N100" s="210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154</v>
      </c>
      <c r="AU100" s="19" t="s">
        <v>85</v>
      </c>
    </row>
    <row r="101" spans="1:65" s="13" customFormat="1" ht="11.25">
      <c r="B101" s="211"/>
      <c r="C101" s="212"/>
      <c r="D101" s="207" t="s">
        <v>156</v>
      </c>
      <c r="E101" s="213" t="s">
        <v>19</v>
      </c>
      <c r="F101" s="214" t="s">
        <v>167</v>
      </c>
      <c r="G101" s="212"/>
      <c r="H101" s="213" t="s">
        <v>19</v>
      </c>
      <c r="I101" s="215"/>
      <c r="J101" s="212"/>
      <c r="K101" s="212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156</v>
      </c>
      <c r="AU101" s="220" t="s">
        <v>85</v>
      </c>
      <c r="AV101" s="13" t="s">
        <v>83</v>
      </c>
      <c r="AW101" s="13" t="s">
        <v>37</v>
      </c>
      <c r="AX101" s="13" t="s">
        <v>75</v>
      </c>
      <c r="AY101" s="220" t="s">
        <v>112</v>
      </c>
    </row>
    <row r="102" spans="1:65" s="14" customFormat="1" ht="11.25">
      <c r="B102" s="221"/>
      <c r="C102" s="222"/>
      <c r="D102" s="207" t="s">
        <v>156</v>
      </c>
      <c r="E102" s="223" t="s">
        <v>19</v>
      </c>
      <c r="F102" s="224" t="s">
        <v>168</v>
      </c>
      <c r="G102" s="222"/>
      <c r="H102" s="225">
        <v>42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156</v>
      </c>
      <c r="AU102" s="231" t="s">
        <v>85</v>
      </c>
      <c r="AV102" s="14" t="s">
        <v>85</v>
      </c>
      <c r="AW102" s="14" t="s">
        <v>37</v>
      </c>
      <c r="AX102" s="14" t="s">
        <v>83</v>
      </c>
      <c r="AY102" s="231" t="s">
        <v>112</v>
      </c>
    </row>
    <row r="103" spans="1:65" s="2" customFormat="1" ht="33" customHeight="1">
      <c r="A103" s="36"/>
      <c r="B103" s="37"/>
      <c r="C103" s="180" t="s">
        <v>117</v>
      </c>
      <c r="D103" s="180" t="s">
        <v>113</v>
      </c>
      <c r="E103" s="181" t="s">
        <v>169</v>
      </c>
      <c r="F103" s="182" t="s">
        <v>170</v>
      </c>
      <c r="G103" s="183" t="s">
        <v>151</v>
      </c>
      <c r="H103" s="184">
        <v>56</v>
      </c>
      <c r="I103" s="185"/>
      <c r="J103" s="186">
        <f>ROUND(I103*H103,2)</f>
        <v>0</v>
      </c>
      <c r="K103" s="182" t="s">
        <v>152</v>
      </c>
      <c r="L103" s="41"/>
      <c r="M103" s="187" t="s">
        <v>19</v>
      </c>
      <c r="N103" s="188" t="s">
        <v>46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0.32</v>
      </c>
      <c r="T103" s="190">
        <f>S103*H103</f>
        <v>17.920000000000002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117</v>
      </c>
      <c r="AT103" s="191" t="s">
        <v>113</v>
      </c>
      <c r="AU103" s="191" t="s">
        <v>85</v>
      </c>
      <c r="AY103" s="19" t="s">
        <v>112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83</v>
      </c>
      <c r="BK103" s="192">
        <f>ROUND(I103*H103,2)</f>
        <v>0</v>
      </c>
      <c r="BL103" s="19" t="s">
        <v>117</v>
      </c>
      <c r="BM103" s="191" t="s">
        <v>171</v>
      </c>
    </row>
    <row r="104" spans="1:65" s="2" customFormat="1" ht="117">
      <c r="A104" s="36"/>
      <c r="B104" s="37"/>
      <c r="C104" s="38"/>
      <c r="D104" s="207" t="s">
        <v>154</v>
      </c>
      <c r="E104" s="38"/>
      <c r="F104" s="208" t="s">
        <v>172</v>
      </c>
      <c r="G104" s="38"/>
      <c r="H104" s="38"/>
      <c r="I104" s="110"/>
      <c r="J104" s="38"/>
      <c r="K104" s="38"/>
      <c r="L104" s="41"/>
      <c r="M104" s="209"/>
      <c r="N104" s="210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154</v>
      </c>
      <c r="AU104" s="19" t="s">
        <v>85</v>
      </c>
    </row>
    <row r="105" spans="1:65" s="14" customFormat="1" ht="11.25">
      <c r="B105" s="221"/>
      <c r="C105" s="222"/>
      <c r="D105" s="207" t="s">
        <v>156</v>
      </c>
      <c r="E105" s="223" t="s">
        <v>19</v>
      </c>
      <c r="F105" s="224" t="s">
        <v>173</v>
      </c>
      <c r="G105" s="222"/>
      <c r="H105" s="225">
        <v>56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156</v>
      </c>
      <c r="AU105" s="231" t="s">
        <v>85</v>
      </c>
      <c r="AV105" s="14" t="s">
        <v>85</v>
      </c>
      <c r="AW105" s="14" t="s">
        <v>37</v>
      </c>
      <c r="AX105" s="14" t="s">
        <v>83</v>
      </c>
      <c r="AY105" s="231" t="s">
        <v>112</v>
      </c>
    </row>
    <row r="106" spans="1:65" s="2" customFormat="1" ht="21.75" customHeight="1">
      <c r="A106" s="36"/>
      <c r="B106" s="37"/>
      <c r="C106" s="180" t="s">
        <v>111</v>
      </c>
      <c r="D106" s="180" t="s">
        <v>113</v>
      </c>
      <c r="E106" s="181" t="s">
        <v>174</v>
      </c>
      <c r="F106" s="182" t="s">
        <v>175</v>
      </c>
      <c r="G106" s="183" t="s">
        <v>151</v>
      </c>
      <c r="H106" s="184">
        <v>22</v>
      </c>
      <c r="I106" s="185"/>
      <c r="J106" s="186">
        <f>ROUND(I106*H106,2)</f>
        <v>0</v>
      </c>
      <c r="K106" s="182" t="s">
        <v>152</v>
      </c>
      <c r="L106" s="41"/>
      <c r="M106" s="187" t="s">
        <v>19</v>
      </c>
      <c r="N106" s="188" t="s">
        <v>46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0.24299999999999999</v>
      </c>
      <c r="T106" s="190">
        <f>S106*H106</f>
        <v>5.3460000000000001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117</v>
      </c>
      <c r="AT106" s="191" t="s">
        <v>113</v>
      </c>
      <c r="AU106" s="191" t="s">
        <v>85</v>
      </c>
      <c r="AY106" s="19" t="s">
        <v>112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83</v>
      </c>
      <c r="BK106" s="192">
        <f>ROUND(I106*H106,2)</f>
        <v>0</v>
      </c>
      <c r="BL106" s="19" t="s">
        <v>117</v>
      </c>
      <c r="BM106" s="191" t="s">
        <v>176</v>
      </c>
    </row>
    <row r="107" spans="1:65" s="2" customFormat="1" ht="175.5">
      <c r="A107" s="36"/>
      <c r="B107" s="37"/>
      <c r="C107" s="38"/>
      <c r="D107" s="207" t="s">
        <v>154</v>
      </c>
      <c r="E107" s="38"/>
      <c r="F107" s="208" t="s">
        <v>177</v>
      </c>
      <c r="G107" s="38"/>
      <c r="H107" s="38"/>
      <c r="I107" s="110"/>
      <c r="J107" s="38"/>
      <c r="K107" s="38"/>
      <c r="L107" s="41"/>
      <c r="M107" s="209"/>
      <c r="N107" s="210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154</v>
      </c>
      <c r="AU107" s="19" t="s">
        <v>85</v>
      </c>
    </row>
    <row r="108" spans="1:65" s="14" customFormat="1" ht="11.25">
      <c r="B108" s="221"/>
      <c r="C108" s="222"/>
      <c r="D108" s="207" t="s">
        <v>156</v>
      </c>
      <c r="E108" s="223" t="s">
        <v>19</v>
      </c>
      <c r="F108" s="224" t="s">
        <v>178</v>
      </c>
      <c r="G108" s="222"/>
      <c r="H108" s="225">
        <v>22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156</v>
      </c>
      <c r="AU108" s="231" t="s">
        <v>85</v>
      </c>
      <c r="AV108" s="14" t="s">
        <v>85</v>
      </c>
      <c r="AW108" s="14" t="s">
        <v>37</v>
      </c>
      <c r="AX108" s="14" t="s">
        <v>83</v>
      </c>
      <c r="AY108" s="231" t="s">
        <v>112</v>
      </c>
    </row>
    <row r="109" spans="1:65" s="2" customFormat="1" ht="21.75" customHeight="1">
      <c r="A109" s="36"/>
      <c r="B109" s="37"/>
      <c r="C109" s="180" t="s">
        <v>132</v>
      </c>
      <c r="D109" s="180" t="s">
        <v>113</v>
      </c>
      <c r="E109" s="181" t="s">
        <v>179</v>
      </c>
      <c r="F109" s="182" t="s">
        <v>180</v>
      </c>
      <c r="G109" s="183" t="s">
        <v>181</v>
      </c>
      <c r="H109" s="184">
        <v>373</v>
      </c>
      <c r="I109" s="185"/>
      <c r="J109" s="186">
        <f>ROUND(I109*H109,2)</f>
        <v>0</v>
      </c>
      <c r="K109" s="182" t="s">
        <v>152</v>
      </c>
      <c r="L109" s="41"/>
      <c r="M109" s="187" t="s">
        <v>19</v>
      </c>
      <c r="N109" s="188" t="s">
        <v>46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0.20499999999999999</v>
      </c>
      <c r="T109" s="190">
        <f>S109*H109</f>
        <v>76.464999999999989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117</v>
      </c>
      <c r="AT109" s="191" t="s">
        <v>113</v>
      </c>
      <c r="AU109" s="191" t="s">
        <v>85</v>
      </c>
      <c r="AY109" s="19" t="s">
        <v>112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83</v>
      </c>
      <c r="BK109" s="192">
        <f>ROUND(I109*H109,2)</f>
        <v>0</v>
      </c>
      <c r="BL109" s="19" t="s">
        <v>117</v>
      </c>
      <c r="BM109" s="191" t="s">
        <v>182</v>
      </c>
    </row>
    <row r="110" spans="1:65" s="2" customFormat="1" ht="136.5">
      <c r="A110" s="36"/>
      <c r="B110" s="37"/>
      <c r="C110" s="38"/>
      <c r="D110" s="207" t="s">
        <v>154</v>
      </c>
      <c r="E110" s="38"/>
      <c r="F110" s="208" t="s">
        <v>183</v>
      </c>
      <c r="G110" s="38"/>
      <c r="H110" s="38"/>
      <c r="I110" s="110"/>
      <c r="J110" s="38"/>
      <c r="K110" s="38"/>
      <c r="L110" s="41"/>
      <c r="M110" s="209"/>
      <c r="N110" s="210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154</v>
      </c>
      <c r="AU110" s="19" t="s">
        <v>85</v>
      </c>
    </row>
    <row r="111" spans="1:65" s="13" customFormat="1" ht="11.25">
      <c r="B111" s="211"/>
      <c r="C111" s="212"/>
      <c r="D111" s="207" t="s">
        <v>156</v>
      </c>
      <c r="E111" s="213" t="s">
        <v>19</v>
      </c>
      <c r="F111" s="214" t="s">
        <v>157</v>
      </c>
      <c r="G111" s="212"/>
      <c r="H111" s="213" t="s">
        <v>19</v>
      </c>
      <c r="I111" s="215"/>
      <c r="J111" s="212"/>
      <c r="K111" s="212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156</v>
      </c>
      <c r="AU111" s="220" t="s">
        <v>85</v>
      </c>
      <c r="AV111" s="13" t="s">
        <v>83</v>
      </c>
      <c r="AW111" s="13" t="s">
        <v>37</v>
      </c>
      <c r="AX111" s="13" t="s">
        <v>75</v>
      </c>
      <c r="AY111" s="220" t="s">
        <v>112</v>
      </c>
    </row>
    <row r="112" spans="1:65" s="14" customFormat="1" ht="11.25">
      <c r="B112" s="221"/>
      <c r="C112" s="222"/>
      <c r="D112" s="207" t="s">
        <v>156</v>
      </c>
      <c r="E112" s="223" t="s">
        <v>19</v>
      </c>
      <c r="F112" s="224" t="s">
        <v>184</v>
      </c>
      <c r="G112" s="222"/>
      <c r="H112" s="225">
        <v>373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156</v>
      </c>
      <c r="AU112" s="231" t="s">
        <v>85</v>
      </c>
      <c r="AV112" s="14" t="s">
        <v>85</v>
      </c>
      <c r="AW112" s="14" t="s">
        <v>37</v>
      </c>
      <c r="AX112" s="14" t="s">
        <v>83</v>
      </c>
      <c r="AY112" s="231" t="s">
        <v>112</v>
      </c>
    </row>
    <row r="113" spans="1:65" s="2" customFormat="1" ht="21.75" customHeight="1">
      <c r="A113" s="36"/>
      <c r="B113" s="37"/>
      <c r="C113" s="180" t="s">
        <v>185</v>
      </c>
      <c r="D113" s="180" t="s">
        <v>113</v>
      </c>
      <c r="E113" s="181" t="s">
        <v>186</v>
      </c>
      <c r="F113" s="182" t="s">
        <v>187</v>
      </c>
      <c r="G113" s="183" t="s">
        <v>181</v>
      </c>
      <c r="H113" s="184">
        <v>255</v>
      </c>
      <c r="I113" s="185"/>
      <c r="J113" s="186">
        <f>ROUND(I113*H113,2)</f>
        <v>0</v>
      </c>
      <c r="K113" s="182" t="s">
        <v>152</v>
      </c>
      <c r="L113" s="41"/>
      <c r="M113" s="187" t="s">
        <v>19</v>
      </c>
      <c r="N113" s="188" t="s">
        <v>46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0.04</v>
      </c>
      <c r="T113" s="190">
        <f>S113*H113</f>
        <v>10.200000000000001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117</v>
      </c>
      <c r="AT113" s="191" t="s">
        <v>113</v>
      </c>
      <c r="AU113" s="191" t="s">
        <v>85</v>
      </c>
      <c r="AY113" s="19" t="s">
        <v>112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83</v>
      </c>
      <c r="BK113" s="192">
        <f>ROUND(I113*H113,2)</f>
        <v>0</v>
      </c>
      <c r="BL113" s="19" t="s">
        <v>117</v>
      </c>
      <c r="BM113" s="191" t="s">
        <v>188</v>
      </c>
    </row>
    <row r="114" spans="1:65" s="2" customFormat="1" ht="136.5">
      <c r="A114" s="36"/>
      <c r="B114" s="37"/>
      <c r="C114" s="38"/>
      <c r="D114" s="207" t="s">
        <v>154</v>
      </c>
      <c r="E114" s="38"/>
      <c r="F114" s="208" t="s">
        <v>183</v>
      </c>
      <c r="G114" s="38"/>
      <c r="H114" s="38"/>
      <c r="I114" s="110"/>
      <c r="J114" s="38"/>
      <c r="K114" s="38"/>
      <c r="L114" s="41"/>
      <c r="M114" s="209"/>
      <c r="N114" s="210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154</v>
      </c>
      <c r="AU114" s="19" t="s">
        <v>85</v>
      </c>
    </row>
    <row r="115" spans="1:65" s="13" customFormat="1" ht="11.25">
      <c r="B115" s="211"/>
      <c r="C115" s="212"/>
      <c r="D115" s="207" t="s">
        <v>156</v>
      </c>
      <c r="E115" s="213" t="s">
        <v>19</v>
      </c>
      <c r="F115" s="214" t="s">
        <v>157</v>
      </c>
      <c r="G115" s="212"/>
      <c r="H115" s="213" t="s">
        <v>19</v>
      </c>
      <c r="I115" s="215"/>
      <c r="J115" s="212"/>
      <c r="K115" s="212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156</v>
      </c>
      <c r="AU115" s="220" t="s">
        <v>85</v>
      </c>
      <c r="AV115" s="13" t="s">
        <v>83</v>
      </c>
      <c r="AW115" s="13" t="s">
        <v>37</v>
      </c>
      <c r="AX115" s="13" t="s">
        <v>75</v>
      </c>
      <c r="AY115" s="220" t="s">
        <v>112</v>
      </c>
    </row>
    <row r="116" spans="1:65" s="14" customFormat="1" ht="11.25">
      <c r="B116" s="221"/>
      <c r="C116" s="222"/>
      <c r="D116" s="207" t="s">
        <v>156</v>
      </c>
      <c r="E116" s="223" t="s">
        <v>19</v>
      </c>
      <c r="F116" s="224" t="s">
        <v>189</v>
      </c>
      <c r="G116" s="222"/>
      <c r="H116" s="225">
        <v>255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156</v>
      </c>
      <c r="AU116" s="231" t="s">
        <v>85</v>
      </c>
      <c r="AV116" s="14" t="s">
        <v>85</v>
      </c>
      <c r="AW116" s="14" t="s">
        <v>37</v>
      </c>
      <c r="AX116" s="14" t="s">
        <v>83</v>
      </c>
      <c r="AY116" s="231" t="s">
        <v>112</v>
      </c>
    </row>
    <row r="117" spans="1:65" s="2" customFormat="1" ht="21.75" customHeight="1">
      <c r="A117" s="36"/>
      <c r="B117" s="37"/>
      <c r="C117" s="180" t="s">
        <v>190</v>
      </c>
      <c r="D117" s="180" t="s">
        <v>113</v>
      </c>
      <c r="E117" s="181" t="s">
        <v>191</v>
      </c>
      <c r="F117" s="182" t="s">
        <v>192</v>
      </c>
      <c r="G117" s="183" t="s">
        <v>193</v>
      </c>
      <c r="H117" s="184">
        <v>253.72499999999999</v>
      </c>
      <c r="I117" s="185"/>
      <c r="J117" s="186">
        <f>ROUND(I117*H117,2)</f>
        <v>0</v>
      </c>
      <c r="K117" s="182" t="s">
        <v>194</v>
      </c>
      <c r="L117" s="41"/>
      <c r="M117" s="187" t="s">
        <v>19</v>
      </c>
      <c r="N117" s="188" t="s">
        <v>46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117</v>
      </c>
      <c r="AT117" s="191" t="s">
        <v>113</v>
      </c>
      <c r="AU117" s="191" t="s">
        <v>85</v>
      </c>
      <c r="AY117" s="19" t="s">
        <v>112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83</v>
      </c>
      <c r="BK117" s="192">
        <f>ROUND(I117*H117,2)</f>
        <v>0</v>
      </c>
      <c r="BL117" s="19" t="s">
        <v>117</v>
      </c>
      <c r="BM117" s="191" t="s">
        <v>195</v>
      </c>
    </row>
    <row r="118" spans="1:65" s="2" customFormat="1" ht="78">
      <c r="A118" s="36"/>
      <c r="B118" s="37"/>
      <c r="C118" s="38"/>
      <c r="D118" s="207" t="s">
        <v>154</v>
      </c>
      <c r="E118" s="38"/>
      <c r="F118" s="208" t="s">
        <v>196</v>
      </c>
      <c r="G118" s="38"/>
      <c r="H118" s="38"/>
      <c r="I118" s="110"/>
      <c r="J118" s="38"/>
      <c r="K118" s="38"/>
      <c r="L118" s="41"/>
      <c r="M118" s="209"/>
      <c r="N118" s="210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154</v>
      </c>
      <c r="AU118" s="19" t="s">
        <v>85</v>
      </c>
    </row>
    <row r="119" spans="1:65" s="13" customFormat="1" ht="11.25">
      <c r="B119" s="211"/>
      <c r="C119" s="212"/>
      <c r="D119" s="207" t="s">
        <v>156</v>
      </c>
      <c r="E119" s="213" t="s">
        <v>19</v>
      </c>
      <c r="F119" s="214" t="s">
        <v>197</v>
      </c>
      <c r="G119" s="212"/>
      <c r="H119" s="213" t="s">
        <v>19</v>
      </c>
      <c r="I119" s="215"/>
      <c r="J119" s="212"/>
      <c r="K119" s="212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156</v>
      </c>
      <c r="AU119" s="220" t="s">
        <v>85</v>
      </c>
      <c r="AV119" s="13" t="s">
        <v>83</v>
      </c>
      <c r="AW119" s="13" t="s">
        <v>37</v>
      </c>
      <c r="AX119" s="13" t="s">
        <v>75</v>
      </c>
      <c r="AY119" s="220" t="s">
        <v>112</v>
      </c>
    </row>
    <row r="120" spans="1:65" s="14" customFormat="1" ht="22.5">
      <c r="B120" s="221"/>
      <c r="C120" s="222"/>
      <c r="D120" s="207" t="s">
        <v>156</v>
      </c>
      <c r="E120" s="223" t="s">
        <v>19</v>
      </c>
      <c r="F120" s="224" t="s">
        <v>198</v>
      </c>
      <c r="G120" s="222"/>
      <c r="H120" s="225">
        <v>116.28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156</v>
      </c>
      <c r="AU120" s="231" t="s">
        <v>85</v>
      </c>
      <c r="AV120" s="14" t="s">
        <v>85</v>
      </c>
      <c r="AW120" s="14" t="s">
        <v>37</v>
      </c>
      <c r="AX120" s="14" t="s">
        <v>75</v>
      </c>
      <c r="AY120" s="231" t="s">
        <v>112</v>
      </c>
    </row>
    <row r="121" spans="1:65" s="14" customFormat="1" ht="11.25">
      <c r="B121" s="221"/>
      <c r="C121" s="222"/>
      <c r="D121" s="207" t="s">
        <v>156</v>
      </c>
      <c r="E121" s="223" t="s">
        <v>19</v>
      </c>
      <c r="F121" s="224" t="s">
        <v>199</v>
      </c>
      <c r="G121" s="222"/>
      <c r="H121" s="225">
        <v>45.72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156</v>
      </c>
      <c r="AU121" s="231" t="s">
        <v>85</v>
      </c>
      <c r="AV121" s="14" t="s">
        <v>85</v>
      </c>
      <c r="AW121" s="14" t="s">
        <v>37</v>
      </c>
      <c r="AX121" s="14" t="s">
        <v>75</v>
      </c>
      <c r="AY121" s="231" t="s">
        <v>112</v>
      </c>
    </row>
    <row r="122" spans="1:65" s="15" customFormat="1" ht="11.25">
      <c r="B122" s="232"/>
      <c r="C122" s="233"/>
      <c r="D122" s="207" t="s">
        <v>156</v>
      </c>
      <c r="E122" s="234" t="s">
        <v>19</v>
      </c>
      <c r="F122" s="235" t="s">
        <v>200</v>
      </c>
      <c r="G122" s="233"/>
      <c r="H122" s="236">
        <v>162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156</v>
      </c>
      <c r="AU122" s="242" t="s">
        <v>85</v>
      </c>
      <c r="AV122" s="15" t="s">
        <v>122</v>
      </c>
      <c r="AW122" s="15" t="s">
        <v>37</v>
      </c>
      <c r="AX122" s="15" t="s">
        <v>75</v>
      </c>
      <c r="AY122" s="242" t="s">
        <v>112</v>
      </c>
    </row>
    <row r="123" spans="1:65" s="13" customFormat="1" ht="11.25">
      <c r="B123" s="211"/>
      <c r="C123" s="212"/>
      <c r="D123" s="207" t="s">
        <v>156</v>
      </c>
      <c r="E123" s="213" t="s">
        <v>19</v>
      </c>
      <c r="F123" s="214" t="s">
        <v>201</v>
      </c>
      <c r="G123" s="212"/>
      <c r="H123" s="213" t="s">
        <v>19</v>
      </c>
      <c r="I123" s="215"/>
      <c r="J123" s="212"/>
      <c r="K123" s="212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156</v>
      </c>
      <c r="AU123" s="220" t="s">
        <v>85</v>
      </c>
      <c r="AV123" s="13" t="s">
        <v>83</v>
      </c>
      <c r="AW123" s="13" t="s">
        <v>37</v>
      </c>
      <c r="AX123" s="13" t="s">
        <v>75</v>
      </c>
      <c r="AY123" s="220" t="s">
        <v>112</v>
      </c>
    </row>
    <row r="124" spans="1:65" s="14" customFormat="1" ht="11.25">
      <c r="B124" s="221"/>
      <c r="C124" s="222"/>
      <c r="D124" s="207" t="s">
        <v>156</v>
      </c>
      <c r="E124" s="223" t="s">
        <v>19</v>
      </c>
      <c r="F124" s="224" t="s">
        <v>202</v>
      </c>
      <c r="G124" s="222"/>
      <c r="H124" s="225">
        <v>91.724999999999994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156</v>
      </c>
      <c r="AU124" s="231" t="s">
        <v>85</v>
      </c>
      <c r="AV124" s="14" t="s">
        <v>85</v>
      </c>
      <c r="AW124" s="14" t="s">
        <v>37</v>
      </c>
      <c r="AX124" s="14" t="s">
        <v>75</v>
      </c>
      <c r="AY124" s="231" t="s">
        <v>112</v>
      </c>
    </row>
    <row r="125" spans="1:65" s="15" customFormat="1" ht="11.25">
      <c r="B125" s="232"/>
      <c r="C125" s="233"/>
      <c r="D125" s="207" t="s">
        <v>156</v>
      </c>
      <c r="E125" s="234" t="s">
        <v>19</v>
      </c>
      <c r="F125" s="235" t="s">
        <v>200</v>
      </c>
      <c r="G125" s="233"/>
      <c r="H125" s="236">
        <v>91.724999999999994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156</v>
      </c>
      <c r="AU125" s="242" t="s">
        <v>85</v>
      </c>
      <c r="AV125" s="15" t="s">
        <v>122</v>
      </c>
      <c r="AW125" s="15" t="s">
        <v>37</v>
      </c>
      <c r="AX125" s="15" t="s">
        <v>75</v>
      </c>
      <c r="AY125" s="242" t="s">
        <v>112</v>
      </c>
    </row>
    <row r="126" spans="1:65" s="16" customFormat="1" ht="11.25">
      <c r="B126" s="243"/>
      <c r="C126" s="244"/>
      <c r="D126" s="207" t="s">
        <v>156</v>
      </c>
      <c r="E126" s="245" t="s">
        <v>19</v>
      </c>
      <c r="F126" s="246" t="s">
        <v>203</v>
      </c>
      <c r="G126" s="244"/>
      <c r="H126" s="247">
        <v>253.72499999999999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156</v>
      </c>
      <c r="AU126" s="253" t="s">
        <v>85</v>
      </c>
      <c r="AV126" s="16" t="s">
        <v>117</v>
      </c>
      <c r="AW126" s="16" t="s">
        <v>37</v>
      </c>
      <c r="AX126" s="16" t="s">
        <v>83</v>
      </c>
      <c r="AY126" s="253" t="s">
        <v>112</v>
      </c>
    </row>
    <row r="127" spans="1:65" s="2" customFormat="1" ht="21.75" customHeight="1">
      <c r="A127" s="36"/>
      <c r="B127" s="37"/>
      <c r="C127" s="180" t="s">
        <v>204</v>
      </c>
      <c r="D127" s="180" t="s">
        <v>113</v>
      </c>
      <c r="E127" s="181" t="s">
        <v>205</v>
      </c>
      <c r="F127" s="182" t="s">
        <v>206</v>
      </c>
      <c r="G127" s="183" t="s">
        <v>193</v>
      </c>
      <c r="H127" s="184">
        <v>253.72499999999999</v>
      </c>
      <c r="I127" s="185"/>
      <c r="J127" s="186">
        <f>ROUND(I127*H127,2)</f>
        <v>0</v>
      </c>
      <c r="K127" s="182" t="s">
        <v>194</v>
      </c>
      <c r="L127" s="41"/>
      <c r="M127" s="187" t="s">
        <v>19</v>
      </c>
      <c r="N127" s="188" t="s">
        <v>46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117</v>
      </c>
      <c r="AT127" s="191" t="s">
        <v>113</v>
      </c>
      <c r="AU127" s="191" t="s">
        <v>85</v>
      </c>
      <c r="AY127" s="19" t="s">
        <v>112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83</v>
      </c>
      <c r="BK127" s="192">
        <f>ROUND(I127*H127,2)</f>
        <v>0</v>
      </c>
      <c r="BL127" s="19" t="s">
        <v>117</v>
      </c>
      <c r="BM127" s="191" t="s">
        <v>207</v>
      </c>
    </row>
    <row r="128" spans="1:65" s="2" customFormat="1" ht="78">
      <c r="A128" s="36"/>
      <c r="B128" s="37"/>
      <c r="C128" s="38"/>
      <c r="D128" s="207" t="s">
        <v>154</v>
      </c>
      <c r="E128" s="38"/>
      <c r="F128" s="208" t="s">
        <v>196</v>
      </c>
      <c r="G128" s="38"/>
      <c r="H128" s="38"/>
      <c r="I128" s="110"/>
      <c r="J128" s="38"/>
      <c r="K128" s="38"/>
      <c r="L128" s="41"/>
      <c r="M128" s="209"/>
      <c r="N128" s="210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154</v>
      </c>
      <c r="AU128" s="19" t="s">
        <v>85</v>
      </c>
    </row>
    <row r="129" spans="1:65" s="14" customFormat="1" ht="11.25">
      <c r="B129" s="221"/>
      <c r="C129" s="222"/>
      <c r="D129" s="207" t="s">
        <v>156</v>
      </c>
      <c r="E129" s="223" t="s">
        <v>19</v>
      </c>
      <c r="F129" s="224" t="s">
        <v>208</v>
      </c>
      <c r="G129" s="222"/>
      <c r="H129" s="225">
        <v>253.72499999999999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156</v>
      </c>
      <c r="AU129" s="231" t="s">
        <v>85</v>
      </c>
      <c r="AV129" s="14" t="s">
        <v>85</v>
      </c>
      <c r="AW129" s="14" t="s">
        <v>37</v>
      </c>
      <c r="AX129" s="14" t="s">
        <v>83</v>
      </c>
      <c r="AY129" s="231" t="s">
        <v>112</v>
      </c>
    </row>
    <row r="130" spans="1:65" s="2" customFormat="1" ht="21.75" customHeight="1">
      <c r="A130" s="36"/>
      <c r="B130" s="37"/>
      <c r="C130" s="180" t="s">
        <v>209</v>
      </c>
      <c r="D130" s="180" t="s">
        <v>113</v>
      </c>
      <c r="E130" s="181" t="s">
        <v>210</v>
      </c>
      <c r="F130" s="182" t="s">
        <v>211</v>
      </c>
      <c r="G130" s="183" t="s">
        <v>193</v>
      </c>
      <c r="H130" s="184">
        <v>253.72499999999999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46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117</v>
      </c>
      <c r="AT130" s="191" t="s">
        <v>113</v>
      </c>
      <c r="AU130" s="191" t="s">
        <v>85</v>
      </c>
      <c r="AY130" s="19" t="s">
        <v>112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83</v>
      </c>
      <c r="BK130" s="192">
        <f>ROUND(I130*H130,2)</f>
        <v>0</v>
      </c>
      <c r="BL130" s="19" t="s">
        <v>117</v>
      </c>
      <c r="BM130" s="191" t="s">
        <v>212</v>
      </c>
    </row>
    <row r="131" spans="1:65" s="2" customFormat="1" ht="136.5">
      <c r="A131" s="36"/>
      <c r="B131" s="37"/>
      <c r="C131" s="38"/>
      <c r="D131" s="207" t="s">
        <v>154</v>
      </c>
      <c r="E131" s="38"/>
      <c r="F131" s="208" t="s">
        <v>213</v>
      </c>
      <c r="G131" s="38"/>
      <c r="H131" s="38"/>
      <c r="I131" s="110"/>
      <c r="J131" s="38"/>
      <c r="K131" s="38"/>
      <c r="L131" s="41"/>
      <c r="M131" s="209"/>
      <c r="N131" s="210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154</v>
      </c>
      <c r="AU131" s="19" t="s">
        <v>85</v>
      </c>
    </row>
    <row r="132" spans="1:65" s="14" customFormat="1" ht="11.25">
      <c r="B132" s="221"/>
      <c r="C132" s="222"/>
      <c r="D132" s="207" t="s">
        <v>156</v>
      </c>
      <c r="E132" s="223" t="s">
        <v>19</v>
      </c>
      <c r="F132" s="224" t="s">
        <v>208</v>
      </c>
      <c r="G132" s="222"/>
      <c r="H132" s="225">
        <v>253.72499999999999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156</v>
      </c>
      <c r="AU132" s="231" t="s">
        <v>85</v>
      </c>
      <c r="AV132" s="14" t="s">
        <v>85</v>
      </c>
      <c r="AW132" s="14" t="s">
        <v>37</v>
      </c>
      <c r="AX132" s="14" t="s">
        <v>83</v>
      </c>
      <c r="AY132" s="231" t="s">
        <v>112</v>
      </c>
    </row>
    <row r="133" spans="1:65" s="2" customFormat="1" ht="33" customHeight="1">
      <c r="A133" s="36"/>
      <c r="B133" s="37"/>
      <c r="C133" s="180" t="s">
        <v>214</v>
      </c>
      <c r="D133" s="180" t="s">
        <v>113</v>
      </c>
      <c r="E133" s="181" t="s">
        <v>215</v>
      </c>
      <c r="F133" s="182" t="s">
        <v>216</v>
      </c>
      <c r="G133" s="183" t="s">
        <v>193</v>
      </c>
      <c r="H133" s="184">
        <v>1014.9</v>
      </c>
      <c r="I133" s="185"/>
      <c r="J133" s="186">
        <f>ROUND(I133*H133,2)</f>
        <v>0</v>
      </c>
      <c r="K133" s="182" t="s">
        <v>194</v>
      </c>
      <c r="L133" s="41"/>
      <c r="M133" s="187" t="s">
        <v>19</v>
      </c>
      <c r="N133" s="188" t="s">
        <v>46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117</v>
      </c>
      <c r="AT133" s="191" t="s">
        <v>113</v>
      </c>
      <c r="AU133" s="191" t="s">
        <v>85</v>
      </c>
      <c r="AY133" s="19" t="s">
        <v>112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83</v>
      </c>
      <c r="BK133" s="192">
        <f>ROUND(I133*H133,2)</f>
        <v>0</v>
      </c>
      <c r="BL133" s="19" t="s">
        <v>117</v>
      </c>
      <c r="BM133" s="191" t="s">
        <v>217</v>
      </c>
    </row>
    <row r="134" spans="1:65" s="2" customFormat="1" ht="136.5">
      <c r="A134" s="36"/>
      <c r="B134" s="37"/>
      <c r="C134" s="38"/>
      <c r="D134" s="207" t="s">
        <v>154</v>
      </c>
      <c r="E134" s="38"/>
      <c r="F134" s="208" t="s">
        <v>213</v>
      </c>
      <c r="G134" s="38"/>
      <c r="H134" s="38"/>
      <c r="I134" s="110"/>
      <c r="J134" s="38"/>
      <c r="K134" s="38"/>
      <c r="L134" s="41"/>
      <c r="M134" s="209"/>
      <c r="N134" s="210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154</v>
      </c>
      <c r="AU134" s="19" t="s">
        <v>85</v>
      </c>
    </row>
    <row r="135" spans="1:65" s="14" customFormat="1" ht="11.25">
      <c r="B135" s="221"/>
      <c r="C135" s="222"/>
      <c r="D135" s="207" t="s">
        <v>156</v>
      </c>
      <c r="E135" s="223" t="s">
        <v>19</v>
      </c>
      <c r="F135" s="224" t="s">
        <v>218</v>
      </c>
      <c r="G135" s="222"/>
      <c r="H135" s="225">
        <v>1014.9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85</v>
      </c>
      <c r="AV135" s="14" t="s">
        <v>85</v>
      </c>
      <c r="AW135" s="14" t="s">
        <v>37</v>
      </c>
      <c r="AX135" s="14" t="s">
        <v>75</v>
      </c>
      <c r="AY135" s="231" t="s">
        <v>112</v>
      </c>
    </row>
    <row r="136" spans="1:65" s="16" customFormat="1" ht="11.25">
      <c r="B136" s="243"/>
      <c r="C136" s="244"/>
      <c r="D136" s="207" t="s">
        <v>156</v>
      </c>
      <c r="E136" s="245" t="s">
        <v>19</v>
      </c>
      <c r="F136" s="246" t="s">
        <v>203</v>
      </c>
      <c r="G136" s="244"/>
      <c r="H136" s="247">
        <v>1014.9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156</v>
      </c>
      <c r="AU136" s="253" t="s">
        <v>85</v>
      </c>
      <c r="AV136" s="16" t="s">
        <v>117</v>
      </c>
      <c r="AW136" s="16" t="s">
        <v>37</v>
      </c>
      <c r="AX136" s="16" t="s">
        <v>83</v>
      </c>
      <c r="AY136" s="253" t="s">
        <v>112</v>
      </c>
    </row>
    <row r="137" spans="1:65" s="2" customFormat="1" ht="21.75" customHeight="1">
      <c r="A137" s="36"/>
      <c r="B137" s="37"/>
      <c r="C137" s="180" t="s">
        <v>219</v>
      </c>
      <c r="D137" s="180" t="s">
        <v>113</v>
      </c>
      <c r="E137" s="181" t="s">
        <v>220</v>
      </c>
      <c r="F137" s="182" t="s">
        <v>221</v>
      </c>
      <c r="G137" s="183" t="s">
        <v>193</v>
      </c>
      <c r="H137" s="184">
        <v>253.72499999999999</v>
      </c>
      <c r="I137" s="185"/>
      <c r="J137" s="186">
        <f>ROUND(I137*H137,2)</f>
        <v>0</v>
      </c>
      <c r="K137" s="182" t="s">
        <v>152</v>
      </c>
      <c r="L137" s="41"/>
      <c r="M137" s="187" t="s">
        <v>19</v>
      </c>
      <c r="N137" s="188" t="s">
        <v>46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117</v>
      </c>
      <c r="AT137" s="191" t="s">
        <v>113</v>
      </c>
      <c r="AU137" s="191" t="s">
        <v>85</v>
      </c>
      <c r="AY137" s="19" t="s">
        <v>112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83</v>
      </c>
      <c r="BK137" s="192">
        <f>ROUND(I137*H137,2)</f>
        <v>0</v>
      </c>
      <c r="BL137" s="19" t="s">
        <v>117</v>
      </c>
      <c r="BM137" s="191" t="s">
        <v>222</v>
      </c>
    </row>
    <row r="138" spans="1:65" s="2" customFormat="1" ht="97.5">
      <c r="A138" s="36"/>
      <c r="B138" s="37"/>
      <c r="C138" s="38"/>
      <c r="D138" s="207" t="s">
        <v>154</v>
      </c>
      <c r="E138" s="38"/>
      <c r="F138" s="208" t="s">
        <v>223</v>
      </c>
      <c r="G138" s="38"/>
      <c r="H138" s="38"/>
      <c r="I138" s="110"/>
      <c r="J138" s="38"/>
      <c r="K138" s="38"/>
      <c r="L138" s="41"/>
      <c r="M138" s="209"/>
      <c r="N138" s="210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154</v>
      </c>
      <c r="AU138" s="19" t="s">
        <v>85</v>
      </c>
    </row>
    <row r="139" spans="1:65" s="14" customFormat="1" ht="11.25">
      <c r="B139" s="221"/>
      <c r="C139" s="222"/>
      <c r="D139" s="207" t="s">
        <v>156</v>
      </c>
      <c r="E139" s="223" t="s">
        <v>19</v>
      </c>
      <c r="F139" s="224" t="s">
        <v>208</v>
      </c>
      <c r="G139" s="222"/>
      <c r="H139" s="225">
        <v>253.72499999999999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156</v>
      </c>
      <c r="AU139" s="231" t="s">
        <v>85</v>
      </c>
      <c r="AV139" s="14" t="s">
        <v>85</v>
      </c>
      <c r="AW139" s="14" t="s">
        <v>37</v>
      </c>
      <c r="AX139" s="14" t="s">
        <v>83</v>
      </c>
      <c r="AY139" s="231" t="s">
        <v>112</v>
      </c>
    </row>
    <row r="140" spans="1:65" s="2" customFormat="1" ht="21.75" customHeight="1">
      <c r="A140" s="36"/>
      <c r="B140" s="37"/>
      <c r="C140" s="180" t="s">
        <v>224</v>
      </c>
      <c r="D140" s="180" t="s">
        <v>113</v>
      </c>
      <c r="E140" s="181" t="s">
        <v>225</v>
      </c>
      <c r="F140" s="182" t="s">
        <v>226</v>
      </c>
      <c r="G140" s="183" t="s">
        <v>227</v>
      </c>
      <c r="H140" s="184">
        <v>456.70499999999998</v>
      </c>
      <c r="I140" s="185"/>
      <c r="J140" s="186">
        <f>ROUND(I140*H140,2)</f>
        <v>0</v>
      </c>
      <c r="K140" s="182" t="s">
        <v>194</v>
      </c>
      <c r="L140" s="41"/>
      <c r="M140" s="187" t="s">
        <v>19</v>
      </c>
      <c r="N140" s="188" t="s">
        <v>46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117</v>
      </c>
      <c r="AT140" s="191" t="s">
        <v>113</v>
      </c>
      <c r="AU140" s="191" t="s">
        <v>85</v>
      </c>
      <c r="AY140" s="19" t="s">
        <v>112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83</v>
      </c>
      <c r="BK140" s="192">
        <f>ROUND(I140*H140,2)</f>
        <v>0</v>
      </c>
      <c r="BL140" s="19" t="s">
        <v>117</v>
      </c>
      <c r="BM140" s="191" t="s">
        <v>228</v>
      </c>
    </row>
    <row r="141" spans="1:65" s="2" customFormat="1" ht="29.25">
      <c r="A141" s="36"/>
      <c r="B141" s="37"/>
      <c r="C141" s="38"/>
      <c r="D141" s="207" t="s">
        <v>154</v>
      </c>
      <c r="E141" s="38"/>
      <c r="F141" s="208" t="s">
        <v>229</v>
      </c>
      <c r="G141" s="38"/>
      <c r="H141" s="38"/>
      <c r="I141" s="110"/>
      <c r="J141" s="38"/>
      <c r="K141" s="38"/>
      <c r="L141" s="41"/>
      <c r="M141" s="209"/>
      <c r="N141" s="210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154</v>
      </c>
      <c r="AU141" s="19" t="s">
        <v>85</v>
      </c>
    </row>
    <row r="142" spans="1:65" s="14" customFormat="1" ht="11.25">
      <c r="B142" s="221"/>
      <c r="C142" s="222"/>
      <c r="D142" s="207" t="s">
        <v>156</v>
      </c>
      <c r="E142" s="223" t="s">
        <v>19</v>
      </c>
      <c r="F142" s="224" t="s">
        <v>230</v>
      </c>
      <c r="G142" s="222"/>
      <c r="H142" s="225">
        <v>456.70499999999998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156</v>
      </c>
      <c r="AU142" s="231" t="s">
        <v>85</v>
      </c>
      <c r="AV142" s="14" t="s">
        <v>85</v>
      </c>
      <c r="AW142" s="14" t="s">
        <v>37</v>
      </c>
      <c r="AX142" s="14" t="s">
        <v>83</v>
      </c>
      <c r="AY142" s="231" t="s">
        <v>112</v>
      </c>
    </row>
    <row r="143" spans="1:65" s="2" customFormat="1" ht="21.75" customHeight="1">
      <c r="A143" s="36"/>
      <c r="B143" s="37"/>
      <c r="C143" s="180" t="s">
        <v>231</v>
      </c>
      <c r="D143" s="180" t="s">
        <v>113</v>
      </c>
      <c r="E143" s="181" t="s">
        <v>232</v>
      </c>
      <c r="F143" s="182" t="s">
        <v>233</v>
      </c>
      <c r="G143" s="183" t="s">
        <v>151</v>
      </c>
      <c r="H143" s="184">
        <v>117</v>
      </c>
      <c r="I143" s="185"/>
      <c r="J143" s="186">
        <f>ROUND(I143*H143,2)</f>
        <v>0</v>
      </c>
      <c r="K143" s="182" t="s">
        <v>19</v>
      </c>
      <c r="L143" s="41"/>
      <c r="M143" s="187" t="s">
        <v>19</v>
      </c>
      <c r="N143" s="188" t="s">
        <v>46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117</v>
      </c>
      <c r="AT143" s="191" t="s">
        <v>113</v>
      </c>
      <c r="AU143" s="191" t="s">
        <v>85</v>
      </c>
      <c r="AY143" s="19" t="s">
        <v>112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83</v>
      </c>
      <c r="BK143" s="192">
        <f>ROUND(I143*H143,2)</f>
        <v>0</v>
      </c>
      <c r="BL143" s="19" t="s">
        <v>117</v>
      </c>
      <c r="BM143" s="191" t="s">
        <v>234</v>
      </c>
    </row>
    <row r="144" spans="1:65" s="2" customFormat="1" ht="97.5">
      <c r="A144" s="36"/>
      <c r="B144" s="37"/>
      <c r="C144" s="38"/>
      <c r="D144" s="207" t="s">
        <v>154</v>
      </c>
      <c r="E144" s="38"/>
      <c r="F144" s="208" t="s">
        <v>235</v>
      </c>
      <c r="G144" s="38"/>
      <c r="H144" s="38"/>
      <c r="I144" s="110"/>
      <c r="J144" s="38"/>
      <c r="K144" s="38"/>
      <c r="L144" s="41"/>
      <c r="M144" s="209"/>
      <c r="N144" s="210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154</v>
      </c>
      <c r="AU144" s="19" t="s">
        <v>85</v>
      </c>
    </row>
    <row r="145" spans="1:65" s="13" customFormat="1" ht="11.25">
      <c r="B145" s="211"/>
      <c r="C145" s="212"/>
      <c r="D145" s="207" t="s">
        <v>156</v>
      </c>
      <c r="E145" s="213" t="s">
        <v>19</v>
      </c>
      <c r="F145" s="214" t="s">
        <v>167</v>
      </c>
      <c r="G145" s="212"/>
      <c r="H145" s="213" t="s">
        <v>19</v>
      </c>
      <c r="I145" s="215"/>
      <c r="J145" s="212"/>
      <c r="K145" s="212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156</v>
      </c>
      <c r="AU145" s="220" t="s">
        <v>85</v>
      </c>
      <c r="AV145" s="13" t="s">
        <v>83</v>
      </c>
      <c r="AW145" s="13" t="s">
        <v>37</v>
      </c>
      <c r="AX145" s="13" t="s">
        <v>75</v>
      </c>
      <c r="AY145" s="220" t="s">
        <v>112</v>
      </c>
    </row>
    <row r="146" spans="1:65" s="14" customFormat="1" ht="11.25">
      <c r="B146" s="221"/>
      <c r="C146" s="222"/>
      <c r="D146" s="207" t="s">
        <v>156</v>
      </c>
      <c r="E146" s="223" t="s">
        <v>19</v>
      </c>
      <c r="F146" s="224" t="s">
        <v>236</v>
      </c>
      <c r="G146" s="222"/>
      <c r="H146" s="225">
        <v>117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156</v>
      </c>
      <c r="AU146" s="231" t="s">
        <v>85</v>
      </c>
      <c r="AV146" s="14" t="s">
        <v>85</v>
      </c>
      <c r="AW146" s="14" t="s">
        <v>37</v>
      </c>
      <c r="AX146" s="14" t="s">
        <v>83</v>
      </c>
      <c r="AY146" s="231" t="s">
        <v>112</v>
      </c>
    </row>
    <row r="147" spans="1:65" s="2" customFormat="1" ht="16.5" customHeight="1">
      <c r="A147" s="36"/>
      <c r="B147" s="37"/>
      <c r="C147" s="254" t="s">
        <v>8</v>
      </c>
      <c r="D147" s="254" t="s">
        <v>237</v>
      </c>
      <c r="E147" s="255" t="s">
        <v>238</v>
      </c>
      <c r="F147" s="256" t="s">
        <v>239</v>
      </c>
      <c r="G147" s="257" t="s">
        <v>240</v>
      </c>
      <c r="H147" s="258">
        <v>5.85</v>
      </c>
      <c r="I147" s="259"/>
      <c r="J147" s="260">
        <f>ROUND(I147*H147,2)</f>
        <v>0</v>
      </c>
      <c r="K147" s="256" t="s">
        <v>19</v>
      </c>
      <c r="L147" s="261"/>
      <c r="M147" s="262" t="s">
        <v>19</v>
      </c>
      <c r="N147" s="263" t="s">
        <v>46</v>
      </c>
      <c r="O147" s="66"/>
      <c r="P147" s="189">
        <f>O147*H147</f>
        <v>0</v>
      </c>
      <c r="Q147" s="189">
        <v>1E-3</v>
      </c>
      <c r="R147" s="189">
        <f>Q147*H147</f>
        <v>5.8500000000000002E-3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190</v>
      </c>
      <c r="AT147" s="191" t="s">
        <v>237</v>
      </c>
      <c r="AU147" s="191" t="s">
        <v>85</v>
      </c>
      <c r="AY147" s="19" t="s">
        <v>112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83</v>
      </c>
      <c r="BK147" s="192">
        <f>ROUND(I147*H147,2)</f>
        <v>0</v>
      </c>
      <c r="BL147" s="19" t="s">
        <v>117</v>
      </c>
      <c r="BM147" s="191" t="s">
        <v>241</v>
      </c>
    </row>
    <row r="148" spans="1:65" s="14" customFormat="1" ht="11.25">
      <c r="B148" s="221"/>
      <c r="C148" s="222"/>
      <c r="D148" s="207" t="s">
        <v>156</v>
      </c>
      <c r="E148" s="223" t="s">
        <v>19</v>
      </c>
      <c r="F148" s="224" t="s">
        <v>242</v>
      </c>
      <c r="G148" s="222"/>
      <c r="H148" s="225">
        <v>5.85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156</v>
      </c>
      <c r="AU148" s="231" t="s">
        <v>85</v>
      </c>
      <c r="AV148" s="14" t="s">
        <v>85</v>
      </c>
      <c r="AW148" s="14" t="s">
        <v>37</v>
      </c>
      <c r="AX148" s="14" t="s">
        <v>83</v>
      </c>
      <c r="AY148" s="231" t="s">
        <v>112</v>
      </c>
    </row>
    <row r="149" spans="1:65" s="2" customFormat="1" ht="21.75" customHeight="1">
      <c r="A149" s="36"/>
      <c r="B149" s="37"/>
      <c r="C149" s="180" t="s">
        <v>243</v>
      </c>
      <c r="D149" s="180" t="s">
        <v>113</v>
      </c>
      <c r="E149" s="181" t="s">
        <v>244</v>
      </c>
      <c r="F149" s="182" t="s">
        <v>245</v>
      </c>
      <c r="G149" s="183" t="s">
        <v>151</v>
      </c>
      <c r="H149" s="184">
        <v>117</v>
      </c>
      <c r="I149" s="185"/>
      <c r="J149" s="186">
        <f>ROUND(I149*H149,2)</f>
        <v>0</v>
      </c>
      <c r="K149" s="182" t="s">
        <v>19</v>
      </c>
      <c r="L149" s="41"/>
      <c r="M149" s="187" t="s">
        <v>19</v>
      </c>
      <c r="N149" s="188" t="s">
        <v>46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117</v>
      </c>
      <c r="AT149" s="191" t="s">
        <v>113</v>
      </c>
      <c r="AU149" s="191" t="s">
        <v>85</v>
      </c>
      <c r="AY149" s="19" t="s">
        <v>112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83</v>
      </c>
      <c r="BK149" s="192">
        <f>ROUND(I149*H149,2)</f>
        <v>0</v>
      </c>
      <c r="BL149" s="19" t="s">
        <v>117</v>
      </c>
      <c r="BM149" s="191" t="s">
        <v>246</v>
      </c>
    </row>
    <row r="150" spans="1:65" s="2" customFormat="1" ht="48.75">
      <c r="A150" s="36"/>
      <c r="B150" s="37"/>
      <c r="C150" s="38"/>
      <c r="D150" s="207" t="s">
        <v>154</v>
      </c>
      <c r="E150" s="38"/>
      <c r="F150" s="208" t="s">
        <v>247</v>
      </c>
      <c r="G150" s="38"/>
      <c r="H150" s="38"/>
      <c r="I150" s="110"/>
      <c r="J150" s="38"/>
      <c r="K150" s="38"/>
      <c r="L150" s="41"/>
      <c r="M150" s="209"/>
      <c r="N150" s="210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154</v>
      </c>
      <c r="AU150" s="19" t="s">
        <v>85</v>
      </c>
    </row>
    <row r="151" spans="1:65" s="2" customFormat="1" ht="16.5" customHeight="1">
      <c r="A151" s="36"/>
      <c r="B151" s="37"/>
      <c r="C151" s="254" t="s">
        <v>248</v>
      </c>
      <c r="D151" s="254" t="s">
        <v>237</v>
      </c>
      <c r="E151" s="255" t="s">
        <v>249</v>
      </c>
      <c r="F151" s="256" t="s">
        <v>250</v>
      </c>
      <c r="G151" s="257" t="s">
        <v>227</v>
      </c>
      <c r="H151" s="258">
        <v>42.12</v>
      </c>
      <c r="I151" s="259"/>
      <c r="J151" s="260">
        <f>ROUND(I151*H151,2)</f>
        <v>0</v>
      </c>
      <c r="K151" s="256" t="s">
        <v>19</v>
      </c>
      <c r="L151" s="261"/>
      <c r="M151" s="262" t="s">
        <v>19</v>
      </c>
      <c r="N151" s="263" t="s">
        <v>46</v>
      </c>
      <c r="O151" s="66"/>
      <c r="P151" s="189">
        <f>O151*H151</f>
        <v>0</v>
      </c>
      <c r="Q151" s="189">
        <v>1</v>
      </c>
      <c r="R151" s="189">
        <f>Q151*H151</f>
        <v>42.12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190</v>
      </c>
      <c r="AT151" s="191" t="s">
        <v>237</v>
      </c>
      <c r="AU151" s="191" t="s">
        <v>85</v>
      </c>
      <c r="AY151" s="19" t="s">
        <v>112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83</v>
      </c>
      <c r="BK151" s="192">
        <f>ROUND(I151*H151,2)</f>
        <v>0</v>
      </c>
      <c r="BL151" s="19" t="s">
        <v>117</v>
      </c>
      <c r="BM151" s="191" t="s">
        <v>251</v>
      </c>
    </row>
    <row r="152" spans="1:65" s="14" customFormat="1" ht="11.25">
      <c r="B152" s="221"/>
      <c r="C152" s="222"/>
      <c r="D152" s="207" t="s">
        <v>156</v>
      </c>
      <c r="E152" s="223" t="s">
        <v>19</v>
      </c>
      <c r="F152" s="224" t="s">
        <v>252</v>
      </c>
      <c r="G152" s="222"/>
      <c r="H152" s="225">
        <v>42.12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85</v>
      </c>
      <c r="AV152" s="14" t="s">
        <v>85</v>
      </c>
      <c r="AW152" s="14" t="s">
        <v>37</v>
      </c>
      <c r="AX152" s="14" t="s">
        <v>83</v>
      </c>
      <c r="AY152" s="231" t="s">
        <v>112</v>
      </c>
    </row>
    <row r="153" spans="1:65" s="2" customFormat="1" ht="16.5" customHeight="1">
      <c r="A153" s="36"/>
      <c r="B153" s="37"/>
      <c r="C153" s="180" t="s">
        <v>253</v>
      </c>
      <c r="D153" s="180" t="s">
        <v>113</v>
      </c>
      <c r="E153" s="181" t="s">
        <v>254</v>
      </c>
      <c r="F153" s="182" t="s">
        <v>255</v>
      </c>
      <c r="G153" s="183" t="s">
        <v>151</v>
      </c>
      <c r="H153" s="184">
        <v>611.5</v>
      </c>
      <c r="I153" s="185"/>
      <c r="J153" s="186">
        <f>ROUND(I153*H153,2)</f>
        <v>0</v>
      </c>
      <c r="K153" s="182" t="s">
        <v>194</v>
      </c>
      <c r="L153" s="41"/>
      <c r="M153" s="187" t="s">
        <v>19</v>
      </c>
      <c r="N153" s="188" t="s">
        <v>46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117</v>
      </c>
      <c r="AT153" s="191" t="s">
        <v>113</v>
      </c>
      <c r="AU153" s="191" t="s">
        <v>85</v>
      </c>
      <c r="AY153" s="19" t="s">
        <v>112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83</v>
      </c>
      <c r="BK153" s="192">
        <f>ROUND(I153*H153,2)</f>
        <v>0</v>
      </c>
      <c r="BL153" s="19" t="s">
        <v>117</v>
      </c>
      <c r="BM153" s="191" t="s">
        <v>256</v>
      </c>
    </row>
    <row r="154" spans="1:65" s="2" customFormat="1" ht="107.25">
      <c r="A154" s="36"/>
      <c r="B154" s="37"/>
      <c r="C154" s="38"/>
      <c r="D154" s="207" t="s">
        <v>154</v>
      </c>
      <c r="E154" s="38"/>
      <c r="F154" s="208" t="s">
        <v>257</v>
      </c>
      <c r="G154" s="38"/>
      <c r="H154" s="38"/>
      <c r="I154" s="110"/>
      <c r="J154" s="38"/>
      <c r="K154" s="38"/>
      <c r="L154" s="41"/>
      <c r="M154" s="209"/>
      <c r="N154" s="210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154</v>
      </c>
      <c r="AU154" s="19" t="s">
        <v>85</v>
      </c>
    </row>
    <row r="155" spans="1:65" s="13" customFormat="1" ht="11.25">
      <c r="B155" s="211"/>
      <c r="C155" s="212"/>
      <c r="D155" s="207" t="s">
        <v>156</v>
      </c>
      <c r="E155" s="213" t="s">
        <v>19</v>
      </c>
      <c r="F155" s="214" t="s">
        <v>197</v>
      </c>
      <c r="G155" s="212"/>
      <c r="H155" s="213" t="s">
        <v>19</v>
      </c>
      <c r="I155" s="215"/>
      <c r="J155" s="212"/>
      <c r="K155" s="212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156</v>
      </c>
      <c r="AU155" s="220" t="s">
        <v>85</v>
      </c>
      <c r="AV155" s="13" t="s">
        <v>83</v>
      </c>
      <c r="AW155" s="13" t="s">
        <v>37</v>
      </c>
      <c r="AX155" s="13" t="s">
        <v>75</v>
      </c>
      <c r="AY155" s="220" t="s">
        <v>112</v>
      </c>
    </row>
    <row r="156" spans="1:65" s="14" customFormat="1" ht="22.5">
      <c r="B156" s="221"/>
      <c r="C156" s="222"/>
      <c r="D156" s="207" t="s">
        <v>156</v>
      </c>
      <c r="E156" s="223" t="s">
        <v>19</v>
      </c>
      <c r="F156" s="224" t="s">
        <v>258</v>
      </c>
      <c r="G156" s="222"/>
      <c r="H156" s="225">
        <v>484.5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156</v>
      </c>
      <c r="AU156" s="231" t="s">
        <v>85</v>
      </c>
      <c r="AV156" s="14" t="s">
        <v>85</v>
      </c>
      <c r="AW156" s="14" t="s">
        <v>37</v>
      </c>
      <c r="AX156" s="14" t="s">
        <v>75</v>
      </c>
      <c r="AY156" s="231" t="s">
        <v>112</v>
      </c>
    </row>
    <row r="157" spans="1:65" s="14" customFormat="1" ht="11.25">
      <c r="B157" s="221"/>
      <c r="C157" s="222"/>
      <c r="D157" s="207" t="s">
        <v>156</v>
      </c>
      <c r="E157" s="223" t="s">
        <v>19</v>
      </c>
      <c r="F157" s="224" t="s">
        <v>259</v>
      </c>
      <c r="G157" s="222"/>
      <c r="H157" s="225">
        <v>127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156</v>
      </c>
      <c r="AU157" s="231" t="s">
        <v>85</v>
      </c>
      <c r="AV157" s="14" t="s">
        <v>85</v>
      </c>
      <c r="AW157" s="14" t="s">
        <v>37</v>
      </c>
      <c r="AX157" s="14" t="s">
        <v>75</v>
      </c>
      <c r="AY157" s="231" t="s">
        <v>112</v>
      </c>
    </row>
    <row r="158" spans="1:65" s="16" customFormat="1" ht="11.25">
      <c r="B158" s="243"/>
      <c r="C158" s="244"/>
      <c r="D158" s="207" t="s">
        <v>156</v>
      </c>
      <c r="E158" s="245" t="s">
        <v>19</v>
      </c>
      <c r="F158" s="246" t="s">
        <v>203</v>
      </c>
      <c r="G158" s="244"/>
      <c r="H158" s="247">
        <v>611.5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156</v>
      </c>
      <c r="AU158" s="253" t="s">
        <v>85</v>
      </c>
      <c r="AV158" s="16" t="s">
        <v>117</v>
      </c>
      <c r="AW158" s="16" t="s">
        <v>37</v>
      </c>
      <c r="AX158" s="16" t="s">
        <v>83</v>
      </c>
      <c r="AY158" s="253" t="s">
        <v>112</v>
      </c>
    </row>
    <row r="159" spans="1:65" s="11" customFormat="1" ht="22.9" customHeight="1">
      <c r="B159" s="166"/>
      <c r="C159" s="167"/>
      <c r="D159" s="168" t="s">
        <v>74</v>
      </c>
      <c r="E159" s="205" t="s">
        <v>111</v>
      </c>
      <c r="F159" s="205" t="s">
        <v>260</v>
      </c>
      <c r="G159" s="167"/>
      <c r="H159" s="167"/>
      <c r="I159" s="170"/>
      <c r="J159" s="206">
        <f>BK159</f>
        <v>0</v>
      </c>
      <c r="K159" s="167"/>
      <c r="L159" s="172"/>
      <c r="M159" s="173"/>
      <c r="N159" s="174"/>
      <c r="O159" s="174"/>
      <c r="P159" s="175">
        <f>SUM(P160:P213)</f>
        <v>0</v>
      </c>
      <c r="Q159" s="174"/>
      <c r="R159" s="175">
        <f>SUM(R160:R213)</f>
        <v>156.13581500000001</v>
      </c>
      <c r="S159" s="174"/>
      <c r="T159" s="176">
        <f>SUM(T160:T213)</f>
        <v>0</v>
      </c>
      <c r="AR159" s="177" t="s">
        <v>83</v>
      </c>
      <c r="AT159" s="178" t="s">
        <v>74</v>
      </c>
      <c r="AU159" s="178" t="s">
        <v>83</v>
      </c>
      <c r="AY159" s="177" t="s">
        <v>112</v>
      </c>
      <c r="BK159" s="179">
        <f>SUM(BK160:BK213)</f>
        <v>0</v>
      </c>
    </row>
    <row r="160" spans="1:65" s="2" customFormat="1" ht="16.5" customHeight="1">
      <c r="A160" s="36"/>
      <c r="B160" s="37"/>
      <c r="C160" s="180" t="s">
        <v>261</v>
      </c>
      <c r="D160" s="180" t="s">
        <v>113</v>
      </c>
      <c r="E160" s="181" t="s">
        <v>262</v>
      </c>
      <c r="F160" s="182" t="s">
        <v>263</v>
      </c>
      <c r="G160" s="183" t="s">
        <v>151</v>
      </c>
      <c r="H160" s="184">
        <v>865.5</v>
      </c>
      <c r="I160" s="185"/>
      <c r="J160" s="186">
        <f>ROUND(I160*H160,2)</f>
        <v>0</v>
      </c>
      <c r="K160" s="182" t="s">
        <v>152</v>
      </c>
      <c r="L160" s="41"/>
      <c r="M160" s="187" t="s">
        <v>19</v>
      </c>
      <c r="N160" s="188" t="s">
        <v>46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117</v>
      </c>
      <c r="AT160" s="191" t="s">
        <v>113</v>
      </c>
      <c r="AU160" s="191" t="s">
        <v>85</v>
      </c>
      <c r="AY160" s="19" t="s">
        <v>112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83</v>
      </c>
      <c r="BK160" s="192">
        <f>ROUND(I160*H160,2)</f>
        <v>0</v>
      </c>
      <c r="BL160" s="19" t="s">
        <v>117</v>
      </c>
      <c r="BM160" s="191" t="s">
        <v>264</v>
      </c>
    </row>
    <row r="161" spans="1:65" s="13" customFormat="1" ht="11.25">
      <c r="B161" s="211"/>
      <c r="C161" s="212"/>
      <c r="D161" s="207" t="s">
        <v>156</v>
      </c>
      <c r="E161" s="213" t="s">
        <v>19</v>
      </c>
      <c r="F161" s="214" t="s">
        <v>197</v>
      </c>
      <c r="G161" s="212"/>
      <c r="H161" s="213" t="s">
        <v>19</v>
      </c>
      <c r="I161" s="215"/>
      <c r="J161" s="212"/>
      <c r="K161" s="212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156</v>
      </c>
      <c r="AU161" s="220" t="s">
        <v>85</v>
      </c>
      <c r="AV161" s="13" t="s">
        <v>83</v>
      </c>
      <c r="AW161" s="13" t="s">
        <v>37</v>
      </c>
      <c r="AX161" s="13" t="s">
        <v>75</v>
      </c>
      <c r="AY161" s="220" t="s">
        <v>112</v>
      </c>
    </row>
    <row r="162" spans="1:65" s="14" customFormat="1" ht="11.25">
      <c r="B162" s="221"/>
      <c r="C162" s="222"/>
      <c r="D162" s="207" t="s">
        <v>156</v>
      </c>
      <c r="E162" s="223" t="s">
        <v>19</v>
      </c>
      <c r="F162" s="224" t="s">
        <v>265</v>
      </c>
      <c r="G162" s="222"/>
      <c r="H162" s="225">
        <v>127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85</v>
      </c>
      <c r="AV162" s="14" t="s">
        <v>85</v>
      </c>
      <c r="AW162" s="14" t="s">
        <v>37</v>
      </c>
      <c r="AX162" s="14" t="s">
        <v>75</v>
      </c>
      <c r="AY162" s="231" t="s">
        <v>112</v>
      </c>
    </row>
    <row r="163" spans="1:65" s="14" customFormat="1" ht="11.25">
      <c r="B163" s="221"/>
      <c r="C163" s="222"/>
      <c r="D163" s="207" t="s">
        <v>156</v>
      </c>
      <c r="E163" s="223" t="s">
        <v>19</v>
      </c>
      <c r="F163" s="224" t="s">
        <v>266</v>
      </c>
      <c r="G163" s="222"/>
      <c r="H163" s="225">
        <v>127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156</v>
      </c>
      <c r="AU163" s="231" t="s">
        <v>85</v>
      </c>
      <c r="AV163" s="14" t="s">
        <v>85</v>
      </c>
      <c r="AW163" s="14" t="s">
        <v>37</v>
      </c>
      <c r="AX163" s="14" t="s">
        <v>75</v>
      </c>
      <c r="AY163" s="231" t="s">
        <v>112</v>
      </c>
    </row>
    <row r="164" spans="1:65" s="15" customFormat="1" ht="11.25">
      <c r="B164" s="232"/>
      <c r="C164" s="233"/>
      <c r="D164" s="207" t="s">
        <v>156</v>
      </c>
      <c r="E164" s="234" t="s">
        <v>19</v>
      </c>
      <c r="F164" s="235" t="s">
        <v>200</v>
      </c>
      <c r="G164" s="233"/>
      <c r="H164" s="236">
        <v>254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156</v>
      </c>
      <c r="AU164" s="242" t="s">
        <v>85</v>
      </c>
      <c r="AV164" s="15" t="s">
        <v>122</v>
      </c>
      <c r="AW164" s="15" t="s">
        <v>37</v>
      </c>
      <c r="AX164" s="15" t="s">
        <v>75</v>
      </c>
      <c r="AY164" s="242" t="s">
        <v>112</v>
      </c>
    </row>
    <row r="165" spans="1:65" s="13" customFormat="1" ht="11.25">
      <c r="B165" s="211"/>
      <c r="C165" s="212"/>
      <c r="D165" s="207" t="s">
        <v>156</v>
      </c>
      <c r="E165" s="213" t="s">
        <v>19</v>
      </c>
      <c r="F165" s="214" t="s">
        <v>267</v>
      </c>
      <c r="G165" s="212"/>
      <c r="H165" s="213" t="s">
        <v>19</v>
      </c>
      <c r="I165" s="215"/>
      <c r="J165" s="212"/>
      <c r="K165" s="212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156</v>
      </c>
      <c r="AU165" s="220" t="s">
        <v>85</v>
      </c>
      <c r="AV165" s="13" t="s">
        <v>83</v>
      </c>
      <c r="AW165" s="13" t="s">
        <v>37</v>
      </c>
      <c r="AX165" s="13" t="s">
        <v>75</v>
      </c>
      <c r="AY165" s="220" t="s">
        <v>112</v>
      </c>
    </row>
    <row r="166" spans="1:65" s="14" customFormat="1" ht="11.25">
      <c r="B166" s="221"/>
      <c r="C166" s="222"/>
      <c r="D166" s="207" t="s">
        <v>156</v>
      </c>
      <c r="E166" s="223" t="s">
        <v>19</v>
      </c>
      <c r="F166" s="224" t="s">
        <v>268</v>
      </c>
      <c r="G166" s="222"/>
      <c r="H166" s="225">
        <v>484.5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156</v>
      </c>
      <c r="AU166" s="231" t="s">
        <v>85</v>
      </c>
      <c r="AV166" s="14" t="s">
        <v>85</v>
      </c>
      <c r="AW166" s="14" t="s">
        <v>37</v>
      </c>
      <c r="AX166" s="14" t="s">
        <v>75</v>
      </c>
      <c r="AY166" s="231" t="s">
        <v>112</v>
      </c>
    </row>
    <row r="167" spans="1:65" s="14" customFormat="1" ht="11.25">
      <c r="B167" s="221"/>
      <c r="C167" s="222"/>
      <c r="D167" s="207" t="s">
        <v>156</v>
      </c>
      <c r="E167" s="223" t="s">
        <v>19</v>
      </c>
      <c r="F167" s="224" t="s">
        <v>265</v>
      </c>
      <c r="G167" s="222"/>
      <c r="H167" s="225">
        <v>127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156</v>
      </c>
      <c r="AU167" s="231" t="s">
        <v>85</v>
      </c>
      <c r="AV167" s="14" t="s">
        <v>85</v>
      </c>
      <c r="AW167" s="14" t="s">
        <v>37</v>
      </c>
      <c r="AX167" s="14" t="s">
        <v>75</v>
      </c>
      <c r="AY167" s="231" t="s">
        <v>112</v>
      </c>
    </row>
    <row r="168" spans="1:65" s="15" customFormat="1" ht="11.25">
      <c r="B168" s="232"/>
      <c r="C168" s="233"/>
      <c r="D168" s="207" t="s">
        <v>156</v>
      </c>
      <c r="E168" s="234" t="s">
        <v>19</v>
      </c>
      <c r="F168" s="235" t="s">
        <v>200</v>
      </c>
      <c r="G168" s="233"/>
      <c r="H168" s="236">
        <v>611.5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156</v>
      </c>
      <c r="AU168" s="242" t="s">
        <v>85</v>
      </c>
      <c r="AV168" s="15" t="s">
        <v>122</v>
      </c>
      <c r="AW168" s="15" t="s">
        <v>37</v>
      </c>
      <c r="AX168" s="15" t="s">
        <v>75</v>
      </c>
      <c r="AY168" s="242" t="s">
        <v>112</v>
      </c>
    </row>
    <row r="169" spans="1:65" s="16" customFormat="1" ht="11.25">
      <c r="B169" s="243"/>
      <c r="C169" s="244"/>
      <c r="D169" s="207" t="s">
        <v>156</v>
      </c>
      <c r="E169" s="245" t="s">
        <v>19</v>
      </c>
      <c r="F169" s="246" t="s">
        <v>203</v>
      </c>
      <c r="G169" s="244"/>
      <c r="H169" s="247">
        <v>865.5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156</v>
      </c>
      <c r="AU169" s="253" t="s">
        <v>85</v>
      </c>
      <c r="AV169" s="16" t="s">
        <v>117</v>
      </c>
      <c r="AW169" s="16" t="s">
        <v>37</v>
      </c>
      <c r="AX169" s="16" t="s">
        <v>83</v>
      </c>
      <c r="AY169" s="253" t="s">
        <v>112</v>
      </c>
    </row>
    <row r="170" spans="1:65" s="2" customFormat="1" ht="16.5" customHeight="1">
      <c r="A170" s="36"/>
      <c r="B170" s="37"/>
      <c r="C170" s="180" t="s">
        <v>269</v>
      </c>
      <c r="D170" s="180" t="s">
        <v>113</v>
      </c>
      <c r="E170" s="181" t="s">
        <v>270</v>
      </c>
      <c r="F170" s="182" t="s">
        <v>271</v>
      </c>
      <c r="G170" s="183" t="s">
        <v>151</v>
      </c>
      <c r="H170" s="184">
        <v>484.5</v>
      </c>
      <c r="I170" s="185"/>
      <c r="J170" s="186">
        <f>ROUND(I170*H170,2)</f>
        <v>0</v>
      </c>
      <c r="K170" s="182" t="s">
        <v>152</v>
      </c>
      <c r="L170" s="41"/>
      <c r="M170" s="187" t="s">
        <v>19</v>
      </c>
      <c r="N170" s="188" t="s">
        <v>46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117</v>
      </c>
      <c r="AT170" s="191" t="s">
        <v>113</v>
      </c>
      <c r="AU170" s="191" t="s">
        <v>85</v>
      </c>
      <c r="AY170" s="19" t="s">
        <v>112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83</v>
      </c>
      <c r="BK170" s="192">
        <f>ROUND(I170*H170,2)</f>
        <v>0</v>
      </c>
      <c r="BL170" s="19" t="s">
        <v>117</v>
      </c>
      <c r="BM170" s="191" t="s">
        <v>272</v>
      </c>
    </row>
    <row r="171" spans="1:65" s="13" customFormat="1" ht="11.25">
      <c r="B171" s="211"/>
      <c r="C171" s="212"/>
      <c r="D171" s="207" t="s">
        <v>156</v>
      </c>
      <c r="E171" s="213" t="s">
        <v>19</v>
      </c>
      <c r="F171" s="214" t="s">
        <v>197</v>
      </c>
      <c r="G171" s="212"/>
      <c r="H171" s="213" t="s">
        <v>19</v>
      </c>
      <c r="I171" s="215"/>
      <c r="J171" s="212"/>
      <c r="K171" s="212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156</v>
      </c>
      <c r="AU171" s="220" t="s">
        <v>85</v>
      </c>
      <c r="AV171" s="13" t="s">
        <v>83</v>
      </c>
      <c r="AW171" s="13" t="s">
        <v>37</v>
      </c>
      <c r="AX171" s="13" t="s">
        <v>75</v>
      </c>
      <c r="AY171" s="220" t="s">
        <v>112</v>
      </c>
    </row>
    <row r="172" spans="1:65" s="14" customFormat="1" ht="11.25">
      <c r="B172" s="221"/>
      <c r="C172" s="222"/>
      <c r="D172" s="207" t="s">
        <v>156</v>
      </c>
      <c r="E172" s="223" t="s">
        <v>19</v>
      </c>
      <c r="F172" s="224" t="s">
        <v>273</v>
      </c>
      <c r="G172" s="222"/>
      <c r="H172" s="225">
        <v>484.5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156</v>
      </c>
      <c r="AU172" s="231" t="s">
        <v>85</v>
      </c>
      <c r="AV172" s="14" t="s">
        <v>85</v>
      </c>
      <c r="AW172" s="14" t="s">
        <v>37</v>
      </c>
      <c r="AX172" s="14" t="s">
        <v>83</v>
      </c>
      <c r="AY172" s="231" t="s">
        <v>112</v>
      </c>
    </row>
    <row r="173" spans="1:65" s="2" customFormat="1" ht="21.75" customHeight="1">
      <c r="A173" s="36"/>
      <c r="B173" s="37"/>
      <c r="C173" s="180" t="s">
        <v>7</v>
      </c>
      <c r="D173" s="180" t="s">
        <v>113</v>
      </c>
      <c r="E173" s="181" t="s">
        <v>274</v>
      </c>
      <c r="F173" s="182" t="s">
        <v>275</v>
      </c>
      <c r="G173" s="183" t="s">
        <v>151</v>
      </c>
      <c r="H173" s="184">
        <v>37.799999999999997</v>
      </c>
      <c r="I173" s="185"/>
      <c r="J173" s="186">
        <f>ROUND(I173*H173,2)</f>
        <v>0</v>
      </c>
      <c r="K173" s="182" t="s">
        <v>152</v>
      </c>
      <c r="L173" s="41"/>
      <c r="M173" s="187" t="s">
        <v>19</v>
      </c>
      <c r="N173" s="188" t="s">
        <v>46</v>
      </c>
      <c r="O173" s="66"/>
      <c r="P173" s="189">
        <f>O173*H173</f>
        <v>0</v>
      </c>
      <c r="Q173" s="189">
        <v>0.19536000000000001</v>
      </c>
      <c r="R173" s="189">
        <f>Q173*H173</f>
        <v>7.3846080000000001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117</v>
      </c>
      <c r="AT173" s="191" t="s">
        <v>113</v>
      </c>
      <c r="AU173" s="191" t="s">
        <v>85</v>
      </c>
      <c r="AY173" s="19" t="s">
        <v>112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83</v>
      </c>
      <c r="BK173" s="192">
        <f>ROUND(I173*H173,2)</f>
        <v>0</v>
      </c>
      <c r="BL173" s="19" t="s">
        <v>117</v>
      </c>
      <c r="BM173" s="191" t="s">
        <v>276</v>
      </c>
    </row>
    <row r="174" spans="1:65" s="2" customFormat="1" ht="136.5">
      <c r="A174" s="36"/>
      <c r="B174" s="37"/>
      <c r="C174" s="38"/>
      <c r="D174" s="207" t="s">
        <v>154</v>
      </c>
      <c r="E174" s="38"/>
      <c r="F174" s="208" t="s">
        <v>277</v>
      </c>
      <c r="G174" s="38"/>
      <c r="H174" s="38"/>
      <c r="I174" s="110"/>
      <c r="J174" s="38"/>
      <c r="K174" s="38"/>
      <c r="L174" s="41"/>
      <c r="M174" s="209"/>
      <c r="N174" s="210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154</v>
      </c>
      <c r="AU174" s="19" t="s">
        <v>85</v>
      </c>
    </row>
    <row r="175" spans="1:65" s="13" customFormat="1" ht="11.25">
      <c r="B175" s="211"/>
      <c r="C175" s="212"/>
      <c r="D175" s="207" t="s">
        <v>156</v>
      </c>
      <c r="E175" s="213" t="s">
        <v>19</v>
      </c>
      <c r="F175" s="214" t="s">
        <v>278</v>
      </c>
      <c r="G175" s="212"/>
      <c r="H175" s="213" t="s">
        <v>19</v>
      </c>
      <c r="I175" s="215"/>
      <c r="J175" s="212"/>
      <c r="K175" s="212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156</v>
      </c>
      <c r="AU175" s="220" t="s">
        <v>85</v>
      </c>
      <c r="AV175" s="13" t="s">
        <v>83</v>
      </c>
      <c r="AW175" s="13" t="s">
        <v>37</v>
      </c>
      <c r="AX175" s="13" t="s">
        <v>75</v>
      </c>
      <c r="AY175" s="220" t="s">
        <v>112</v>
      </c>
    </row>
    <row r="176" spans="1:65" s="14" customFormat="1" ht="11.25">
      <c r="B176" s="221"/>
      <c r="C176" s="222"/>
      <c r="D176" s="207" t="s">
        <v>156</v>
      </c>
      <c r="E176" s="223" t="s">
        <v>19</v>
      </c>
      <c r="F176" s="224" t="s">
        <v>279</v>
      </c>
      <c r="G176" s="222"/>
      <c r="H176" s="225">
        <v>37.799999999999997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156</v>
      </c>
      <c r="AU176" s="231" t="s">
        <v>85</v>
      </c>
      <c r="AV176" s="14" t="s">
        <v>85</v>
      </c>
      <c r="AW176" s="14" t="s">
        <v>37</v>
      </c>
      <c r="AX176" s="14" t="s">
        <v>83</v>
      </c>
      <c r="AY176" s="231" t="s">
        <v>112</v>
      </c>
    </row>
    <row r="177" spans="1:65" s="2" customFormat="1" ht="16.5" customHeight="1">
      <c r="A177" s="36"/>
      <c r="B177" s="37"/>
      <c r="C177" s="254" t="s">
        <v>280</v>
      </c>
      <c r="D177" s="254" t="s">
        <v>237</v>
      </c>
      <c r="E177" s="255" t="s">
        <v>281</v>
      </c>
      <c r="F177" s="256" t="s">
        <v>282</v>
      </c>
      <c r="G177" s="257" t="s">
        <v>151</v>
      </c>
      <c r="H177" s="258">
        <v>38.555999999999997</v>
      </c>
      <c r="I177" s="259"/>
      <c r="J177" s="260">
        <f>ROUND(I177*H177,2)</f>
        <v>0</v>
      </c>
      <c r="K177" s="256" t="s">
        <v>152</v>
      </c>
      <c r="L177" s="261"/>
      <c r="M177" s="262" t="s">
        <v>19</v>
      </c>
      <c r="N177" s="263" t="s">
        <v>46</v>
      </c>
      <c r="O177" s="66"/>
      <c r="P177" s="189">
        <f>O177*H177</f>
        <v>0</v>
      </c>
      <c r="Q177" s="189">
        <v>0.222</v>
      </c>
      <c r="R177" s="189">
        <f>Q177*H177</f>
        <v>8.5594319999999993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190</v>
      </c>
      <c r="AT177" s="191" t="s">
        <v>237</v>
      </c>
      <c r="AU177" s="191" t="s">
        <v>85</v>
      </c>
      <c r="AY177" s="19" t="s">
        <v>112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83</v>
      </c>
      <c r="BK177" s="192">
        <f>ROUND(I177*H177,2)</f>
        <v>0</v>
      </c>
      <c r="BL177" s="19" t="s">
        <v>117</v>
      </c>
      <c r="BM177" s="191" t="s">
        <v>283</v>
      </c>
    </row>
    <row r="178" spans="1:65" s="14" customFormat="1" ht="11.25">
      <c r="B178" s="221"/>
      <c r="C178" s="222"/>
      <c r="D178" s="207" t="s">
        <v>156</v>
      </c>
      <c r="E178" s="223" t="s">
        <v>19</v>
      </c>
      <c r="F178" s="224" t="s">
        <v>284</v>
      </c>
      <c r="G178" s="222"/>
      <c r="H178" s="225">
        <v>37.799999999999997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156</v>
      </c>
      <c r="AU178" s="231" t="s">
        <v>85</v>
      </c>
      <c r="AV178" s="14" t="s">
        <v>85</v>
      </c>
      <c r="AW178" s="14" t="s">
        <v>37</v>
      </c>
      <c r="AX178" s="14" t="s">
        <v>83</v>
      </c>
      <c r="AY178" s="231" t="s">
        <v>112</v>
      </c>
    </row>
    <row r="179" spans="1:65" s="14" customFormat="1" ht="11.25">
      <c r="B179" s="221"/>
      <c r="C179" s="222"/>
      <c r="D179" s="207" t="s">
        <v>156</v>
      </c>
      <c r="E179" s="222"/>
      <c r="F179" s="224" t="s">
        <v>285</v>
      </c>
      <c r="G179" s="222"/>
      <c r="H179" s="225">
        <v>38.555999999999997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156</v>
      </c>
      <c r="AU179" s="231" t="s">
        <v>85</v>
      </c>
      <c r="AV179" s="14" t="s">
        <v>85</v>
      </c>
      <c r="AW179" s="14" t="s">
        <v>4</v>
      </c>
      <c r="AX179" s="14" t="s">
        <v>83</v>
      </c>
      <c r="AY179" s="231" t="s">
        <v>112</v>
      </c>
    </row>
    <row r="180" spans="1:65" s="2" customFormat="1" ht="33" customHeight="1">
      <c r="A180" s="36"/>
      <c r="B180" s="37"/>
      <c r="C180" s="180" t="s">
        <v>286</v>
      </c>
      <c r="D180" s="180" t="s">
        <v>113</v>
      </c>
      <c r="E180" s="181" t="s">
        <v>287</v>
      </c>
      <c r="F180" s="182" t="s">
        <v>288</v>
      </c>
      <c r="G180" s="183" t="s">
        <v>151</v>
      </c>
      <c r="H180" s="184">
        <v>480.5</v>
      </c>
      <c r="I180" s="185"/>
      <c r="J180" s="186">
        <f>ROUND(I180*H180,2)</f>
        <v>0</v>
      </c>
      <c r="K180" s="182" t="s">
        <v>152</v>
      </c>
      <c r="L180" s="41"/>
      <c r="M180" s="187" t="s">
        <v>19</v>
      </c>
      <c r="N180" s="188" t="s">
        <v>46</v>
      </c>
      <c r="O180" s="66"/>
      <c r="P180" s="189">
        <f>O180*H180</f>
        <v>0</v>
      </c>
      <c r="Q180" s="189">
        <v>8.4250000000000005E-2</v>
      </c>
      <c r="R180" s="189">
        <f>Q180*H180</f>
        <v>40.482125000000003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117</v>
      </c>
      <c r="AT180" s="191" t="s">
        <v>113</v>
      </c>
      <c r="AU180" s="191" t="s">
        <v>85</v>
      </c>
      <c r="AY180" s="19" t="s">
        <v>112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83</v>
      </c>
      <c r="BK180" s="192">
        <f>ROUND(I180*H180,2)</f>
        <v>0</v>
      </c>
      <c r="BL180" s="19" t="s">
        <v>117</v>
      </c>
      <c r="BM180" s="191" t="s">
        <v>289</v>
      </c>
    </row>
    <row r="181" spans="1:65" s="2" customFormat="1" ht="107.25">
      <c r="A181" s="36"/>
      <c r="B181" s="37"/>
      <c r="C181" s="38"/>
      <c r="D181" s="207" t="s">
        <v>154</v>
      </c>
      <c r="E181" s="38"/>
      <c r="F181" s="208" t="s">
        <v>290</v>
      </c>
      <c r="G181" s="38"/>
      <c r="H181" s="38"/>
      <c r="I181" s="110"/>
      <c r="J181" s="38"/>
      <c r="K181" s="38"/>
      <c r="L181" s="41"/>
      <c r="M181" s="209"/>
      <c r="N181" s="210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154</v>
      </c>
      <c r="AU181" s="19" t="s">
        <v>85</v>
      </c>
    </row>
    <row r="182" spans="1:65" s="13" customFormat="1" ht="11.25">
      <c r="B182" s="211"/>
      <c r="C182" s="212"/>
      <c r="D182" s="207" t="s">
        <v>156</v>
      </c>
      <c r="E182" s="213" t="s">
        <v>19</v>
      </c>
      <c r="F182" s="214" t="s">
        <v>291</v>
      </c>
      <c r="G182" s="212"/>
      <c r="H182" s="213" t="s">
        <v>19</v>
      </c>
      <c r="I182" s="215"/>
      <c r="J182" s="212"/>
      <c r="K182" s="212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156</v>
      </c>
      <c r="AU182" s="220" t="s">
        <v>85</v>
      </c>
      <c r="AV182" s="13" t="s">
        <v>83</v>
      </c>
      <c r="AW182" s="13" t="s">
        <v>37</v>
      </c>
      <c r="AX182" s="13" t="s">
        <v>75</v>
      </c>
      <c r="AY182" s="220" t="s">
        <v>112</v>
      </c>
    </row>
    <row r="183" spans="1:65" s="14" customFormat="1" ht="11.25">
      <c r="B183" s="221"/>
      <c r="C183" s="222"/>
      <c r="D183" s="207" t="s">
        <v>156</v>
      </c>
      <c r="E183" s="223" t="s">
        <v>19</v>
      </c>
      <c r="F183" s="224" t="s">
        <v>292</v>
      </c>
      <c r="G183" s="222"/>
      <c r="H183" s="225">
        <v>469.5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156</v>
      </c>
      <c r="AU183" s="231" t="s">
        <v>85</v>
      </c>
      <c r="AV183" s="14" t="s">
        <v>85</v>
      </c>
      <c r="AW183" s="14" t="s">
        <v>37</v>
      </c>
      <c r="AX183" s="14" t="s">
        <v>75</v>
      </c>
      <c r="AY183" s="231" t="s">
        <v>112</v>
      </c>
    </row>
    <row r="184" spans="1:65" s="14" customFormat="1" ht="11.25">
      <c r="B184" s="221"/>
      <c r="C184" s="222"/>
      <c r="D184" s="207" t="s">
        <v>156</v>
      </c>
      <c r="E184" s="223" t="s">
        <v>19</v>
      </c>
      <c r="F184" s="224" t="s">
        <v>293</v>
      </c>
      <c r="G184" s="222"/>
      <c r="H184" s="225">
        <v>11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156</v>
      </c>
      <c r="AU184" s="231" t="s">
        <v>85</v>
      </c>
      <c r="AV184" s="14" t="s">
        <v>85</v>
      </c>
      <c r="AW184" s="14" t="s">
        <v>37</v>
      </c>
      <c r="AX184" s="14" t="s">
        <v>75</v>
      </c>
      <c r="AY184" s="231" t="s">
        <v>112</v>
      </c>
    </row>
    <row r="185" spans="1:65" s="16" customFormat="1" ht="11.25">
      <c r="B185" s="243"/>
      <c r="C185" s="244"/>
      <c r="D185" s="207" t="s">
        <v>156</v>
      </c>
      <c r="E185" s="245" t="s">
        <v>19</v>
      </c>
      <c r="F185" s="246" t="s">
        <v>203</v>
      </c>
      <c r="G185" s="244"/>
      <c r="H185" s="247">
        <v>480.5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156</v>
      </c>
      <c r="AU185" s="253" t="s">
        <v>85</v>
      </c>
      <c r="AV185" s="16" t="s">
        <v>117</v>
      </c>
      <c r="AW185" s="16" t="s">
        <v>37</v>
      </c>
      <c r="AX185" s="16" t="s">
        <v>83</v>
      </c>
      <c r="AY185" s="253" t="s">
        <v>112</v>
      </c>
    </row>
    <row r="186" spans="1:65" s="2" customFormat="1" ht="16.5" customHeight="1">
      <c r="A186" s="36"/>
      <c r="B186" s="37"/>
      <c r="C186" s="254" t="s">
        <v>294</v>
      </c>
      <c r="D186" s="254" t="s">
        <v>237</v>
      </c>
      <c r="E186" s="255" t="s">
        <v>295</v>
      </c>
      <c r="F186" s="256" t="s">
        <v>296</v>
      </c>
      <c r="G186" s="257" t="s">
        <v>151</v>
      </c>
      <c r="H186" s="258">
        <v>11.22</v>
      </c>
      <c r="I186" s="259"/>
      <c r="J186" s="260">
        <f>ROUND(I186*H186,2)</f>
        <v>0</v>
      </c>
      <c r="K186" s="256" t="s">
        <v>152</v>
      </c>
      <c r="L186" s="261"/>
      <c r="M186" s="262" t="s">
        <v>19</v>
      </c>
      <c r="N186" s="263" t="s">
        <v>46</v>
      </c>
      <c r="O186" s="66"/>
      <c r="P186" s="189">
        <f>O186*H186</f>
        <v>0</v>
      </c>
      <c r="Q186" s="189">
        <v>0.13100000000000001</v>
      </c>
      <c r="R186" s="189">
        <f>Q186*H186</f>
        <v>1.4698200000000001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190</v>
      </c>
      <c r="AT186" s="191" t="s">
        <v>237</v>
      </c>
      <c r="AU186" s="191" t="s">
        <v>85</v>
      </c>
      <c r="AY186" s="19" t="s">
        <v>112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83</v>
      </c>
      <c r="BK186" s="192">
        <f>ROUND(I186*H186,2)</f>
        <v>0</v>
      </c>
      <c r="BL186" s="19" t="s">
        <v>117</v>
      </c>
      <c r="BM186" s="191" t="s">
        <v>297</v>
      </c>
    </row>
    <row r="187" spans="1:65" s="13" customFormat="1" ht="11.25">
      <c r="B187" s="211"/>
      <c r="C187" s="212"/>
      <c r="D187" s="207" t="s">
        <v>156</v>
      </c>
      <c r="E187" s="213" t="s">
        <v>19</v>
      </c>
      <c r="F187" s="214" t="s">
        <v>291</v>
      </c>
      <c r="G187" s="212"/>
      <c r="H187" s="213" t="s">
        <v>19</v>
      </c>
      <c r="I187" s="215"/>
      <c r="J187" s="212"/>
      <c r="K187" s="212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156</v>
      </c>
      <c r="AU187" s="220" t="s">
        <v>85</v>
      </c>
      <c r="AV187" s="13" t="s">
        <v>83</v>
      </c>
      <c r="AW187" s="13" t="s">
        <v>37</v>
      </c>
      <c r="AX187" s="13" t="s">
        <v>75</v>
      </c>
      <c r="AY187" s="220" t="s">
        <v>112</v>
      </c>
    </row>
    <row r="188" spans="1:65" s="14" customFormat="1" ht="11.25">
      <c r="B188" s="221"/>
      <c r="C188" s="222"/>
      <c r="D188" s="207" t="s">
        <v>156</v>
      </c>
      <c r="E188" s="223" t="s">
        <v>19</v>
      </c>
      <c r="F188" s="224" t="s">
        <v>293</v>
      </c>
      <c r="G188" s="222"/>
      <c r="H188" s="225">
        <v>11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156</v>
      </c>
      <c r="AU188" s="231" t="s">
        <v>85</v>
      </c>
      <c r="AV188" s="14" t="s">
        <v>85</v>
      </c>
      <c r="AW188" s="14" t="s">
        <v>37</v>
      </c>
      <c r="AX188" s="14" t="s">
        <v>75</v>
      </c>
      <c r="AY188" s="231" t="s">
        <v>112</v>
      </c>
    </row>
    <row r="189" spans="1:65" s="15" customFormat="1" ht="11.25">
      <c r="B189" s="232"/>
      <c r="C189" s="233"/>
      <c r="D189" s="207" t="s">
        <v>156</v>
      </c>
      <c r="E189" s="234" t="s">
        <v>19</v>
      </c>
      <c r="F189" s="235" t="s">
        <v>200</v>
      </c>
      <c r="G189" s="233"/>
      <c r="H189" s="236">
        <v>11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156</v>
      </c>
      <c r="AU189" s="242" t="s">
        <v>85</v>
      </c>
      <c r="AV189" s="15" t="s">
        <v>122</v>
      </c>
      <c r="AW189" s="15" t="s">
        <v>37</v>
      </c>
      <c r="AX189" s="15" t="s">
        <v>75</v>
      </c>
      <c r="AY189" s="242" t="s">
        <v>112</v>
      </c>
    </row>
    <row r="190" spans="1:65" s="14" customFormat="1" ht="11.25">
      <c r="B190" s="221"/>
      <c r="C190" s="222"/>
      <c r="D190" s="207" t="s">
        <v>156</v>
      </c>
      <c r="E190" s="223" t="s">
        <v>19</v>
      </c>
      <c r="F190" s="224" t="s">
        <v>298</v>
      </c>
      <c r="G190" s="222"/>
      <c r="H190" s="225">
        <v>11.22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156</v>
      </c>
      <c r="AU190" s="231" t="s">
        <v>85</v>
      </c>
      <c r="AV190" s="14" t="s">
        <v>85</v>
      </c>
      <c r="AW190" s="14" t="s">
        <v>37</v>
      </c>
      <c r="AX190" s="14" t="s">
        <v>83</v>
      </c>
      <c r="AY190" s="231" t="s">
        <v>112</v>
      </c>
    </row>
    <row r="191" spans="1:65" s="2" customFormat="1" ht="16.5" customHeight="1">
      <c r="A191" s="36"/>
      <c r="B191" s="37"/>
      <c r="C191" s="254" t="s">
        <v>299</v>
      </c>
      <c r="D191" s="254" t="s">
        <v>237</v>
      </c>
      <c r="E191" s="255" t="s">
        <v>300</v>
      </c>
      <c r="F191" s="256" t="s">
        <v>301</v>
      </c>
      <c r="G191" s="257" t="s">
        <v>151</v>
      </c>
      <c r="H191" s="258">
        <v>478.89</v>
      </c>
      <c r="I191" s="259"/>
      <c r="J191" s="260">
        <f>ROUND(I191*H191,2)</f>
        <v>0</v>
      </c>
      <c r="K191" s="256" t="s">
        <v>152</v>
      </c>
      <c r="L191" s="261"/>
      <c r="M191" s="262" t="s">
        <v>19</v>
      </c>
      <c r="N191" s="263" t="s">
        <v>46</v>
      </c>
      <c r="O191" s="66"/>
      <c r="P191" s="189">
        <f>O191*H191</f>
        <v>0</v>
      </c>
      <c r="Q191" s="189">
        <v>0.13100000000000001</v>
      </c>
      <c r="R191" s="189">
        <f>Q191*H191</f>
        <v>62.734590000000004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190</v>
      </c>
      <c r="AT191" s="191" t="s">
        <v>237</v>
      </c>
      <c r="AU191" s="191" t="s">
        <v>85</v>
      </c>
      <c r="AY191" s="19" t="s">
        <v>112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83</v>
      </c>
      <c r="BK191" s="192">
        <f>ROUND(I191*H191,2)</f>
        <v>0</v>
      </c>
      <c r="BL191" s="19" t="s">
        <v>117</v>
      </c>
      <c r="BM191" s="191" t="s">
        <v>302</v>
      </c>
    </row>
    <row r="192" spans="1:65" s="13" customFormat="1" ht="11.25">
      <c r="B192" s="211"/>
      <c r="C192" s="212"/>
      <c r="D192" s="207" t="s">
        <v>156</v>
      </c>
      <c r="E192" s="213" t="s">
        <v>19</v>
      </c>
      <c r="F192" s="214" t="s">
        <v>291</v>
      </c>
      <c r="G192" s="212"/>
      <c r="H192" s="213" t="s">
        <v>19</v>
      </c>
      <c r="I192" s="215"/>
      <c r="J192" s="212"/>
      <c r="K192" s="212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156</v>
      </c>
      <c r="AU192" s="220" t="s">
        <v>85</v>
      </c>
      <c r="AV192" s="13" t="s">
        <v>83</v>
      </c>
      <c r="AW192" s="13" t="s">
        <v>37</v>
      </c>
      <c r="AX192" s="13" t="s">
        <v>75</v>
      </c>
      <c r="AY192" s="220" t="s">
        <v>112</v>
      </c>
    </row>
    <row r="193" spans="1:65" s="14" customFormat="1" ht="11.25">
      <c r="B193" s="221"/>
      <c r="C193" s="222"/>
      <c r="D193" s="207" t="s">
        <v>156</v>
      </c>
      <c r="E193" s="223" t="s">
        <v>19</v>
      </c>
      <c r="F193" s="224" t="s">
        <v>292</v>
      </c>
      <c r="G193" s="222"/>
      <c r="H193" s="225">
        <v>469.5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156</v>
      </c>
      <c r="AU193" s="231" t="s">
        <v>85</v>
      </c>
      <c r="AV193" s="14" t="s">
        <v>85</v>
      </c>
      <c r="AW193" s="14" t="s">
        <v>37</v>
      </c>
      <c r="AX193" s="14" t="s">
        <v>75</v>
      </c>
      <c r="AY193" s="231" t="s">
        <v>112</v>
      </c>
    </row>
    <row r="194" spans="1:65" s="15" customFormat="1" ht="11.25">
      <c r="B194" s="232"/>
      <c r="C194" s="233"/>
      <c r="D194" s="207" t="s">
        <v>156</v>
      </c>
      <c r="E194" s="234" t="s">
        <v>19</v>
      </c>
      <c r="F194" s="235" t="s">
        <v>200</v>
      </c>
      <c r="G194" s="233"/>
      <c r="H194" s="236">
        <v>469.5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156</v>
      </c>
      <c r="AU194" s="242" t="s">
        <v>85</v>
      </c>
      <c r="AV194" s="15" t="s">
        <v>122</v>
      </c>
      <c r="AW194" s="15" t="s">
        <v>37</v>
      </c>
      <c r="AX194" s="15" t="s">
        <v>75</v>
      </c>
      <c r="AY194" s="242" t="s">
        <v>112</v>
      </c>
    </row>
    <row r="195" spans="1:65" s="14" customFormat="1" ht="11.25">
      <c r="B195" s="221"/>
      <c r="C195" s="222"/>
      <c r="D195" s="207" t="s">
        <v>156</v>
      </c>
      <c r="E195" s="223" t="s">
        <v>19</v>
      </c>
      <c r="F195" s="224" t="s">
        <v>303</v>
      </c>
      <c r="G195" s="222"/>
      <c r="H195" s="225">
        <v>478.89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156</v>
      </c>
      <c r="AU195" s="231" t="s">
        <v>85</v>
      </c>
      <c r="AV195" s="14" t="s">
        <v>85</v>
      </c>
      <c r="AW195" s="14" t="s">
        <v>37</v>
      </c>
      <c r="AX195" s="14" t="s">
        <v>83</v>
      </c>
      <c r="AY195" s="231" t="s">
        <v>112</v>
      </c>
    </row>
    <row r="196" spans="1:65" s="2" customFormat="1" ht="33" customHeight="1">
      <c r="A196" s="36"/>
      <c r="B196" s="37"/>
      <c r="C196" s="180" t="s">
        <v>304</v>
      </c>
      <c r="D196" s="180" t="s">
        <v>113</v>
      </c>
      <c r="E196" s="181" t="s">
        <v>305</v>
      </c>
      <c r="F196" s="182" t="s">
        <v>306</v>
      </c>
      <c r="G196" s="183" t="s">
        <v>151</v>
      </c>
      <c r="H196" s="184">
        <v>134</v>
      </c>
      <c r="I196" s="185"/>
      <c r="J196" s="186">
        <f>ROUND(I196*H196,2)</f>
        <v>0</v>
      </c>
      <c r="K196" s="182" t="s">
        <v>152</v>
      </c>
      <c r="L196" s="41"/>
      <c r="M196" s="187" t="s">
        <v>19</v>
      </c>
      <c r="N196" s="188" t="s">
        <v>46</v>
      </c>
      <c r="O196" s="66"/>
      <c r="P196" s="189">
        <f>O196*H196</f>
        <v>0</v>
      </c>
      <c r="Q196" s="189">
        <v>8.5650000000000004E-2</v>
      </c>
      <c r="R196" s="189">
        <f>Q196*H196</f>
        <v>11.4771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117</v>
      </c>
      <c r="AT196" s="191" t="s">
        <v>113</v>
      </c>
      <c r="AU196" s="191" t="s">
        <v>85</v>
      </c>
      <c r="AY196" s="19" t="s">
        <v>112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83</v>
      </c>
      <c r="BK196" s="192">
        <f>ROUND(I196*H196,2)</f>
        <v>0</v>
      </c>
      <c r="BL196" s="19" t="s">
        <v>117</v>
      </c>
      <c r="BM196" s="191" t="s">
        <v>307</v>
      </c>
    </row>
    <row r="197" spans="1:65" s="2" customFormat="1" ht="107.25">
      <c r="A197" s="36"/>
      <c r="B197" s="37"/>
      <c r="C197" s="38"/>
      <c r="D197" s="207" t="s">
        <v>154</v>
      </c>
      <c r="E197" s="38"/>
      <c r="F197" s="208" t="s">
        <v>290</v>
      </c>
      <c r="G197" s="38"/>
      <c r="H197" s="38"/>
      <c r="I197" s="110"/>
      <c r="J197" s="38"/>
      <c r="K197" s="38"/>
      <c r="L197" s="41"/>
      <c r="M197" s="209"/>
      <c r="N197" s="210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154</v>
      </c>
      <c r="AU197" s="19" t="s">
        <v>85</v>
      </c>
    </row>
    <row r="198" spans="1:65" s="13" customFormat="1" ht="11.25">
      <c r="B198" s="211"/>
      <c r="C198" s="212"/>
      <c r="D198" s="207" t="s">
        <v>156</v>
      </c>
      <c r="E198" s="213" t="s">
        <v>19</v>
      </c>
      <c r="F198" s="214" t="s">
        <v>197</v>
      </c>
      <c r="G198" s="212"/>
      <c r="H198" s="213" t="s">
        <v>19</v>
      </c>
      <c r="I198" s="215"/>
      <c r="J198" s="212"/>
      <c r="K198" s="212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156</v>
      </c>
      <c r="AU198" s="220" t="s">
        <v>85</v>
      </c>
      <c r="AV198" s="13" t="s">
        <v>83</v>
      </c>
      <c r="AW198" s="13" t="s">
        <v>37</v>
      </c>
      <c r="AX198" s="13" t="s">
        <v>75</v>
      </c>
      <c r="AY198" s="220" t="s">
        <v>112</v>
      </c>
    </row>
    <row r="199" spans="1:65" s="14" customFormat="1" ht="11.25">
      <c r="B199" s="221"/>
      <c r="C199" s="222"/>
      <c r="D199" s="207" t="s">
        <v>156</v>
      </c>
      <c r="E199" s="223" t="s">
        <v>19</v>
      </c>
      <c r="F199" s="224" t="s">
        <v>308</v>
      </c>
      <c r="G199" s="222"/>
      <c r="H199" s="225">
        <v>100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156</v>
      </c>
      <c r="AU199" s="231" t="s">
        <v>85</v>
      </c>
      <c r="AV199" s="14" t="s">
        <v>85</v>
      </c>
      <c r="AW199" s="14" t="s">
        <v>37</v>
      </c>
      <c r="AX199" s="14" t="s">
        <v>75</v>
      </c>
      <c r="AY199" s="231" t="s">
        <v>112</v>
      </c>
    </row>
    <row r="200" spans="1:65" s="14" customFormat="1" ht="11.25">
      <c r="B200" s="221"/>
      <c r="C200" s="222"/>
      <c r="D200" s="207" t="s">
        <v>156</v>
      </c>
      <c r="E200" s="223" t="s">
        <v>19</v>
      </c>
      <c r="F200" s="224" t="s">
        <v>309</v>
      </c>
      <c r="G200" s="222"/>
      <c r="H200" s="225">
        <v>27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156</v>
      </c>
      <c r="AU200" s="231" t="s">
        <v>85</v>
      </c>
      <c r="AV200" s="14" t="s">
        <v>85</v>
      </c>
      <c r="AW200" s="14" t="s">
        <v>37</v>
      </c>
      <c r="AX200" s="14" t="s">
        <v>75</v>
      </c>
      <c r="AY200" s="231" t="s">
        <v>112</v>
      </c>
    </row>
    <row r="201" spans="1:65" s="14" customFormat="1" ht="11.25">
      <c r="B201" s="221"/>
      <c r="C201" s="222"/>
      <c r="D201" s="207" t="s">
        <v>156</v>
      </c>
      <c r="E201" s="223" t="s">
        <v>19</v>
      </c>
      <c r="F201" s="224" t="s">
        <v>310</v>
      </c>
      <c r="G201" s="222"/>
      <c r="H201" s="225">
        <v>7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156</v>
      </c>
      <c r="AU201" s="231" t="s">
        <v>85</v>
      </c>
      <c r="AV201" s="14" t="s">
        <v>85</v>
      </c>
      <c r="AW201" s="14" t="s">
        <v>37</v>
      </c>
      <c r="AX201" s="14" t="s">
        <v>75</v>
      </c>
      <c r="AY201" s="231" t="s">
        <v>112</v>
      </c>
    </row>
    <row r="202" spans="1:65" s="16" customFormat="1" ht="11.25">
      <c r="B202" s="243"/>
      <c r="C202" s="244"/>
      <c r="D202" s="207" t="s">
        <v>156</v>
      </c>
      <c r="E202" s="245" t="s">
        <v>19</v>
      </c>
      <c r="F202" s="246" t="s">
        <v>203</v>
      </c>
      <c r="G202" s="244"/>
      <c r="H202" s="247">
        <v>134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156</v>
      </c>
      <c r="AU202" s="253" t="s">
        <v>85</v>
      </c>
      <c r="AV202" s="16" t="s">
        <v>117</v>
      </c>
      <c r="AW202" s="16" t="s">
        <v>37</v>
      </c>
      <c r="AX202" s="16" t="s">
        <v>83</v>
      </c>
      <c r="AY202" s="253" t="s">
        <v>112</v>
      </c>
    </row>
    <row r="203" spans="1:65" s="2" customFormat="1" ht="16.5" customHeight="1">
      <c r="A203" s="36"/>
      <c r="B203" s="37"/>
      <c r="C203" s="254" t="s">
        <v>311</v>
      </c>
      <c r="D203" s="254" t="s">
        <v>237</v>
      </c>
      <c r="E203" s="255" t="s">
        <v>312</v>
      </c>
      <c r="F203" s="256" t="s">
        <v>313</v>
      </c>
      <c r="G203" s="257" t="s">
        <v>151</v>
      </c>
      <c r="H203" s="258">
        <v>102</v>
      </c>
      <c r="I203" s="259"/>
      <c r="J203" s="260">
        <f>ROUND(I203*H203,2)</f>
        <v>0</v>
      </c>
      <c r="K203" s="256" t="s">
        <v>152</v>
      </c>
      <c r="L203" s="261"/>
      <c r="M203" s="262" t="s">
        <v>19</v>
      </c>
      <c r="N203" s="263" t="s">
        <v>46</v>
      </c>
      <c r="O203" s="66"/>
      <c r="P203" s="189">
        <f>O203*H203</f>
        <v>0</v>
      </c>
      <c r="Q203" s="189">
        <v>0.17599999999999999</v>
      </c>
      <c r="R203" s="189">
        <f>Q203*H203</f>
        <v>17.951999999999998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190</v>
      </c>
      <c r="AT203" s="191" t="s">
        <v>237</v>
      </c>
      <c r="AU203" s="191" t="s">
        <v>85</v>
      </c>
      <c r="AY203" s="19" t="s">
        <v>112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83</v>
      </c>
      <c r="BK203" s="192">
        <f>ROUND(I203*H203,2)</f>
        <v>0</v>
      </c>
      <c r="BL203" s="19" t="s">
        <v>117</v>
      </c>
      <c r="BM203" s="191" t="s">
        <v>314</v>
      </c>
    </row>
    <row r="204" spans="1:65" s="14" customFormat="1" ht="11.25">
      <c r="B204" s="221"/>
      <c r="C204" s="222"/>
      <c r="D204" s="207" t="s">
        <v>156</v>
      </c>
      <c r="E204" s="223" t="s">
        <v>19</v>
      </c>
      <c r="F204" s="224" t="s">
        <v>308</v>
      </c>
      <c r="G204" s="222"/>
      <c r="H204" s="225">
        <v>100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156</v>
      </c>
      <c r="AU204" s="231" t="s">
        <v>85</v>
      </c>
      <c r="AV204" s="14" t="s">
        <v>85</v>
      </c>
      <c r="AW204" s="14" t="s">
        <v>37</v>
      </c>
      <c r="AX204" s="14" t="s">
        <v>75</v>
      </c>
      <c r="AY204" s="231" t="s">
        <v>112</v>
      </c>
    </row>
    <row r="205" spans="1:65" s="15" customFormat="1" ht="11.25">
      <c r="B205" s="232"/>
      <c r="C205" s="233"/>
      <c r="D205" s="207" t="s">
        <v>156</v>
      </c>
      <c r="E205" s="234" t="s">
        <v>19</v>
      </c>
      <c r="F205" s="235" t="s">
        <v>200</v>
      </c>
      <c r="G205" s="233"/>
      <c r="H205" s="236">
        <v>100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156</v>
      </c>
      <c r="AU205" s="242" t="s">
        <v>85</v>
      </c>
      <c r="AV205" s="15" t="s">
        <v>122</v>
      </c>
      <c r="AW205" s="15" t="s">
        <v>37</v>
      </c>
      <c r="AX205" s="15" t="s">
        <v>75</v>
      </c>
      <c r="AY205" s="242" t="s">
        <v>112</v>
      </c>
    </row>
    <row r="206" spans="1:65" s="14" customFormat="1" ht="11.25">
      <c r="B206" s="221"/>
      <c r="C206" s="222"/>
      <c r="D206" s="207" t="s">
        <v>156</v>
      </c>
      <c r="E206" s="223" t="s">
        <v>19</v>
      </c>
      <c r="F206" s="224" t="s">
        <v>315</v>
      </c>
      <c r="G206" s="222"/>
      <c r="H206" s="225">
        <v>102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156</v>
      </c>
      <c r="AU206" s="231" t="s">
        <v>85</v>
      </c>
      <c r="AV206" s="14" t="s">
        <v>85</v>
      </c>
      <c r="AW206" s="14" t="s">
        <v>37</v>
      </c>
      <c r="AX206" s="14" t="s">
        <v>83</v>
      </c>
      <c r="AY206" s="231" t="s">
        <v>112</v>
      </c>
    </row>
    <row r="207" spans="1:65" s="2" customFormat="1" ht="16.5" customHeight="1">
      <c r="A207" s="36"/>
      <c r="B207" s="37"/>
      <c r="C207" s="254" t="s">
        <v>316</v>
      </c>
      <c r="D207" s="254" t="s">
        <v>237</v>
      </c>
      <c r="E207" s="255" t="s">
        <v>317</v>
      </c>
      <c r="F207" s="256" t="s">
        <v>318</v>
      </c>
      <c r="G207" s="257" t="s">
        <v>151</v>
      </c>
      <c r="H207" s="258">
        <v>7.14</v>
      </c>
      <c r="I207" s="259"/>
      <c r="J207" s="260">
        <f>ROUND(I207*H207,2)</f>
        <v>0</v>
      </c>
      <c r="K207" s="256" t="s">
        <v>19</v>
      </c>
      <c r="L207" s="261"/>
      <c r="M207" s="262" t="s">
        <v>19</v>
      </c>
      <c r="N207" s="263" t="s">
        <v>46</v>
      </c>
      <c r="O207" s="66"/>
      <c r="P207" s="189">
        <f>O207*H207</f>
        <v>0</v>
      </c>
      <c r="Q207" s="189">
        <v>0.17599999999999999</v>
      </c>
      <c r="R207" s="189">
        <f>Q207*H207</f>
        <v>1.25664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190</v>
      </c>
      <c r="AT207" s="191" t="s">
        <v>237</v>
      </c>
      <c r="AU207" s="191" t="s">
        <v>85</v>
      </c>
      <c r="AY207" s="19" t="s">
        <v>112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83</v>
      </c>
      <c r="BK207" s="192">
        <f>ROUND(I207*H207,2)</f>
        <v>0</v>
      </c>
      <c r="BL207" s="19" t="s">
        <v>117</v>
      </c>
      <c r="BM207" s="191" t="s">
        <v>319</v>
      </c>
    </row>
    <row r="208" spans="1:65" s="14" customFormat="1" ht="11.25">
      <c r="B208" s="221"/>
      <c r="C208" s="222"/>
      <c r="D208" s="207" t="s">
        <v>156</v>
      </c>
      <c r="E208" s="223" t="s">
        <v>19</v>
      </c>
      <c r="F208" s="224" t="s">
        <v>320</v>
      </c>
      <c r="G208" s="222"/>
      <c r="H208" s="225">
        <v>7.14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156</v>
      </c>
      <c r="AU208" s="231" t="s">
        <v>85</v>
      </c>
      <c r="AV208" s="14" t="s">
        <v>85</v>
      </c>
      <c r="AW208" s="14" t="s">
        <v>37</v>
      </c>
      <c r="AX208" s="14" t="s">
        <v>83</v>
      </c>
      <c r="AY208" s="231" t="s">
        <v>112</v>
      </c>
    </row>
    <row r="209" spans="1:65" s="2" customFormat="1" ht="16.5" customHeight="1">
      <c r="A209" s="36"/>
      <c r="B209" s="37"/>
      <c r="C209" s="254" t="s">
        <v>321</v>
      </c>
      <c r="D209" s="254" t="s">
        <v>237</v>
      </c>
      <c r="E209" s="255" t="s">
        <v>322</v>
      </c>
      <c r="F209" s="256" t="s">
        <v>323</v>
      </c>
      <c r="G209" s="257" t="s">
        <v>151</v>
      </c>
      <c r="H209" s="258">
        <v>27.54</v>
      </c>
      <c r="I209" s="259"/>
      <c r="J209" s="260">
        <f>ROUND(I209*H209,2)</f>
        <v>0</v>
      </c>
      <c r="K209" s="256" t="s">
        <v>152</v>
      </c>
      <c r="L209" s="261"/>
      <c r="M209" s="262" t="s">
        <v>19</v>
      </c>
      <c r="N209" s="263" t="s">
        <v>46</v>
      </c>
      <c r="O209" s="66"/>
      <c r="P209" s="189">
        <f>O209*H209</f>
        <v>0</v>
      </c>
      <c r="Q209" s="189">
        <v>0.17499999999999999</v>
      </c>
      <c r="R209" s="189">
        <f>Q209*H209</f>
        <v>4.8194999999999997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190</v>
      </c>
      <c r="AT209" s="191" t="s">
        <v>237</v>
      </c>
      <c r="AU209" s="191" t="s">
        <v>85</v>
      </c>
      <c r="AY209" s="19" t="s">
        <v>112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83</v>
      </c>
      <c r="BK209" s="192">
        <f>ROUND(I209*H209,2)</f>
        <v>0</v>
      </c>
      <c r="BL209" s="19" t="s">
        <v>117</v>
      </c>
      <c r="BM209" s="191" t="s">
        <v>324</v>
      </c>
    </row>
    <row r="210" spans="1:65" s="13" customFormat="1" ht="11.25">
      <c r="B210" s="211"/>
      <c r="C210" s="212"/>
      <c r="D210" s="207" t="s">
        <v>156</v>
      </c>
      <c r="E210" s="213" t="s">
        <v>19</v>
      </c>
      <c r="F210" s="214" t="s">
        <v>197</v>
      </c>
      <c r="G210" s="212"/>
      <c r="H210" s="213" t="s">
        <v>19</v>
      </c>
      <c r="I210" s="215"/>
      <c r="J210" s="212"/>
      <c r="K210" s="212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156</v>
      </c>
      <c r="AU210" s="220" t="s">
        <v>85</v>
      </c>
      <c r="AV210" s="13" t="s">
        <v>83</v>
      </c>
      <c r="AW210" s="13" t="s">
        <v>37</v>
      </c>
      <c r="AX210" s="13" t="s">
        <v>75</v>
      </c>
      <c r="AY210" s="220" t="s">
        <v>112</v>
      </c>
    </row>
    <row r="211" spans="1:65" s="14" customFormat="1" ht="11.25">
      <c r="B211" s="221"/>
      <c r="C211" s="222"/>
      <c r="D211" s="207" t="s">
        <v>156</v>
      </c>
      <c r="E211" s="223" t="s">
        <v>19</v>
      </c>
      <c r="F211" s="224" t="s">
        <v>309</v>
      </c>
      <c r="G211" s="222"/>
      <c r="H211" s="225">
        <v>27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156</v>
      </c>
      <c r="AU211" s="231" t="s">
        <v>85</v>
      </c>
      <c r="AV211" s="14" t="s">
        <v>85</v>
      </c>
      <c r="AW211" s="14" t="s">
        <v>37</v>
      </c>
      <c r="AX211" s="14" t="s">
        <v>75</v>
      </c>
      <c r="AY211" s="231" t="s">
        <v>112</v>
      </c>
    </row>
    <row r="212" spans="1:65" s="15" customFormat="1" ht="11.25">
      <c r="B212" s="232"/>
      <c r="C212" s="233"/>
      <c r="D212" s="207" t="s">
        <v>156</v>
      </c>
      <c r="E212" s="234" t="s">
        <v>19</v>
      </c>
      <c r="F212" s="235" t="s">
        <v>200</v>
      </c>
      <c r="G212" s="233"/>
      <c r="H212" s="236">
        <v>27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156</v>
      </c>
      <c r="AU212" s="242" t="s">
        <v>85</v>
      </c>
      <c r="AV212" s="15" t="s">
        <v>122</v>
      </c>
      <c r="AW212" s="15" t="s">
        <v>37</v>
      </c>
      <c r="AX212" s="15" t="s">
        <v>75</v>
      </c>
      <c r="AY212" s="242" t="s">
        <v>112</v>
      </c>
    </row>
    <row r="213" spans="1:65" s="14" customFormat="1" ht="11.25">
      <c r="B213" s="221"/>
      <c r="C213" s="222"/>
      <c r="D213" s="207" t="s">
        <v>156</v>
      </c>
      <c r="E213" s="223" t="s">
        <v>19</v>
      </c>
      <c r="F213" s="224" t="s">
        <v>325</v>
      </c>
      <c r="G213" s="222"/>
      <c r="H213" s="225">
        <v>27.54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156</v>
      </c>
      <c r="AU213" s="231" t="s">
        <v>85</v>
      </c>
      <c r="AV213" s="14" t="s">
        <v>85</v>
      </c>
      <c r="AW213" s="14" t="s">
        <v>37</v>
      </c>
      <c r="AX213" s="14" t="s">
        <v>83</v>
      </c>
      <c r="AY213" s="231" t="s">
        <v>112</v>
      </c>
    </row>
    <row r="214" spans="1:65" s="11" customFormat="1" ht="22.9" customHeight="1">
      <c r="B214" s="166"/>
      <c r="C214" s="167"/>
      <c r="D214" s="168" t="s">
        <v>74</v>
      </c>
      <c r="E214" s="205" t="s">
        <v>190</v>
      </c>
      <c r="F214" s="205" t="s">
        <v>326</v>
      </c>
      <c r="G214" s="167"/>
      <c r="H214" s="167"/>
      <c r="I214" s="170"/>
      <c r="J214" s="206">
        <f>BK214</f>
        <v>0</v>
      </c>
      <c r="K214" s="167"/>
      <c r="L214" s="172"/>
      <c r="M214" s="173"/>
      <c r="N214" s="174"/>
      <c r="O214" s="174"/>
      <c r="P214" s="175">
        <f>SUM(P215:P223)</f>
        <v>0</v>
      </c>
      <c r="Q214" s="174"/>
      <c r="R214" s="175">
        <f>SUM(R215:R223)</f>
        <v>13.5404</v>
      </c>
      <c r="S214" s="174"/>
      <c r="T214" s="176">
        <f>SUM(T215:T223)</f>
        <v>0</v>
      </c>
      <c r="AR214" s="177" t="s">
        <v>83</v>
      </c>
      <c r="AT214" s="178" t="s">
        <v>74</v>
      </c>
      <c r="AU214" s="178" t="s">
        <v>83</v>
      </c>
      <c r="AY214" s="177" t="s">
        <v>112</v>
      </c>
      <c r="BK214" s="179">
        <f>SUM(BK215:BK223)</f>
        <v>0</v>
      </c>
    </row>
    <row r="215" spans="1:65" s="2" customFormat="1" ht="16.5" customHeight="1">
      <c r="A215" s="36"/>
      <c r="B215" s="37"/>
      <c r="C215" s="180" t="s">
        <v>327</v>
      </c>
      <c r="D215" s="180" t="s">
        <v>113</v>
      </c>
      <c r="E215" s="181" t="s">
        <v>328</v>
      </c>
      <c r="F215" s="182" t="s">
        <v>329</v>
      </c>
      <c r="G215" s="183" t="s">
        <v>181</v>
      </c>
      <c r="H215" s="184">
        <v>150</v>
      </c>
      <c r="I215" s="185"/>
      <c r="J215" s="186">
        <f>ROUND(I215*H215,2)</f>
        <v>0</v>
      </c>
      <c r="K215" s="182" t="s">
        <v>19</v>
      </c>
      <c r="L215" s="41"/>
      <c r="M215" s="187" t="s">
        <v>19</v>
      </c>
      <c r="N215" s="188" t="s">
        <v>46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117</v>
      </c>
      <c r="AT215" s="191" t="s">
        <v>113</v>
      </c>
      <c r="AU215" s="191" t="s">
        <v>85</v>
      </c>
      <c r="AY215" s="19" t="s">
        <v>112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83</v>
      </c>
      <c r="BK215" s="192">
        <f>ROUND(I215*H215,2)</f>
        <v>0</v>
      </c>
      <c r="BL215" s="19" t="s">
        <v>117</v>
      </c>
      <c r="BM215" s="191" t="s">
        <v>330</v>
      </c>
    </row>
    <row r="216" spans="1:65" s="14" customFormat="1" ht="11.25">
      <c r="B216" s="221"/>
      <c r="C216" s="222"/>
      <c r="D216" s="207" t="s">
        <v>156</v>
      </c>
      <c r="E216" s="223" t="s">
        <v>19</v>
      </c>
      <c r="F216" s="224" t="s">
        <v>331</v>
      </c>
      <c r="G216" s="222"/>
      <c r="H216" s="225">
        <v>150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156</v>
      </c>
      <c r="AU216" s="231" t="s">
        <v>85</v>
      </c>
      <c r="AV216" s="14" t="s">
        <v>85</v>
      </c>
      <c r="AW216" s="14" t="s">
        <v>37</v>
      </c>
      <c r="AX216" s="14" t="s">
        <v>83</v>
      </c>
      <c r="AY216" s="231" t="s">
        <v>112</v>
      </c>
    </row>
    <row r="217" spans="1:65" s="2" customFormat="1" ht="16.5" customHeight="1">
      <c r="A217" s="36"/>
      <c r="B217" s="37"/>
      <c r="C217" s="254" t="s">
        <v>332</v>
      </c>
      <c r="D217" s="254" t="s">
        <v>237</v>
      </c>
      <c r="E217" s="255" t="s">
        <v>333</v>
      </c>
      <c r="F217" s="256" t="s">
        <v>334</v>
      </c>
      <c r="G217" s="257" t="s">
        <v>181</v>
      </c>
      <c r="H217" s="258">
        <v>150</v>
      </c>
      <c r="I217" s="259"/>
      <c r="J217" s="260">
        <f>ROUND(I217*H217,2)</f>
        <v>0</v>
      </c>
      <c r="K217" s="256" t="s">
        <v>19</v>
      </c>
      <c r="L217" s="261"/>
      <c r="M217" s="262" t="s">
        <v>19</v>
      </c>
      <c r="N217" s="263" t="s">
        <v>46</v>
      </c>
      <c r="O217" s="6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190</v>
      </c>
      <c r="AT217" s="191" t="s">
        <v>237</v>
      </c>
      <c r="AU217" s="191" t="s">
        <v>85</v>
      </c>
      <c r="AY217" s="19" t="s">
        <v>112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83</v>
      </c>
      <c r="BK217" s="192">
        <f>ROUND(I217*H217,2)</f>
        <v>0</v>
      </c>
      <c r="BL217" s="19" t="s">
        <v>117</v>
      </c>
      <c r="BM217" s="191" t="s">
        <v>335</v>
      </c>
    </row>
    <row r="218" spans="1:65" s="2" customFormat="1" ht="16.5" customHeight="1">
      <c r="A218" s="36"/>
      <c r="B218" s="37"/>
      <c r="C218" s="180" t="s">
        <v>336</v>
      </c>
      <c r="D218" s="180" t="s">
        <v>113</v>
      </c>
      <c r="E218" s="181" t="s">
        <v>337</v>
      </c>
      <c r="F218" s="182" t="s">
        <v>338</v>
      </c>
      <c r="G218" s="183" t="s">
        <v>339</v>
      </c>
      <c r="H218" s="184">
        <v>10</v>
      </c>
      <c r="I218" s="185"/>
      <c r="J218" s="186">
        <f>ROUND(I218*H218,2)</f>
        <v>0</v>
      </c>
      <c r="K218" s="182" t="s">
        <v>152</v>
      </c>
      <c r="L218" s="41"/>
      <c r="M218" s="187" t="s">
        <v>19</v>
      </c>
      <c r="N218" s="188" t="s">
        <v>46</v>
      </c>
      <c r="O218" s="66"/>
      <c r="P218" s="189">
        <f>O218*H218</f>
        <v>0</v>
      </c>
      <c r="Q218" s="189">
        <v>0.42080000000000001</v>
      </c>
      <c r="R218" s="189">
        <f>Q218*H218</f>
        <v>4.2080000000000002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117</v>
      </c>
      <c r="AT218" s="191" t="s">
        <v>113</v>
      </c>
      <c r="AU218" s="191" t="s">
        <v>85</v>
      </c>
      <c r="AY218" s="19" t="s">
        <v>112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83</v>
      </c>
      <c r="BK218" s="192">
        <f>ROUND(I218*H218,2)</f>
        <v>0</v>
      </c>
      <c r="BL218" s="19" t="s">
        <v>117</v>
      </c>
      <c r="BM218" s="191" t="s">
        <v>340</v>
      </c>
    </row>
    <row r="219" spans="1:65" s="2" customFormat="1" ht="97.5">
      <c r="A219" s="36"/>
      <c r="B219" s="37"/>
      <c r="C219" s="38"/>
      <c r="D219" s="207" t="s">
        <v>154</v>
      </c>
      <c r="E219" s="38"/>
      <c r="F219" s="208" t="s">
        <v>341</v>
      </c>
      <c r="G219" s="38"/>
      <c r="H219" s="38"/>
      <c r="I219" s="110"/>
      <c r="J219" s="38"/>
      <c r="K219" s="38"/>
      <c r="L219" s="41"/>
      <c r="M219" s="209"/>
      <c r="N219" s="210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154</v>
      </c>
      <c r="AU219" s="19" t="s">
        <v>85</v>
      </c>
    </row>
    <row r="220" spans="1:65" s="14" customFormat="1" ht="11.25">
      <c r="B220" s="221"/>
      <c r="C220" s="222"/>
      <c r="D220" s="207" t="s">
        <v>156</v>
      </c>
      <c r="E220" s="223" t="s">
        <v>19</v>
      </c>
      <c r="F220" s="224" t="s">
        <v>342</v>
      </c>
      <c r="G220" s="222"/>
      <c r="H220" s="225">
        <v>10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156</v>
      </c>
      <c r="AU220" s="231" t="s">
        <v>85</v>
      </c>
      <c r="AV220" s="14" t="s">
        <v>85</v>
      </c>
      <c r="AW220" s="14" t="s">
        <v>37</v>
      </c>
      <c r="AX220" s="14" t="s">
        <v>83</v>
      </c>
      <c r="AY220" s="231" t="s">
        <v>112</v>
      </c>
    </row>
    <row r="221" spans="1:65" s="2" customFormat="1" ht="21.75" customHeight="1">
      <c r="A221" s="36"/>
      <c r="B221" s="37"/>
      <c r="C221" s="180" t="s">
        <v>343</v>
      </c>
      <c r="D221" s="180" t="s">
        <v>113</v>
      </c>
      <c r="E221" s="181" t="s">
        <v>344</v>
      </c>
      <c r="F221" s="182" t="s">
        <v>345</v>
      </c>
      <c r="G221" s="183" t="s">
        <v>339</v>
      </c>
      <c r="H221" s="184">
        <v>30</v>
      </c>
      <c r="I221" s="185"/>
      <c r="J221" s="186">
        <f>ROUND(I221*H221,2)</f>
        <v>0</v>
      </c>
      <c r="K221" s="182" t="s">
        <v>152</v>
      </c>
      <c r="L221" s="41"/>
      <c r="M221" s="187" t="s">
        <v>19</v>
      </c>
      <c r="N221" s="188" t="s">
        <v>46</v>
      </c>
      <c r="O221" s="66"/>
      <c r="P221" s="189">
        <f>O221*H221</f>
        <v>0</v>
      </c>
      <c r="Q221" s="189">
        <v>0.31108000000000002</v>
      </c>
      <c r="R221" s="189">
        <f>Q221*H221</f>
        <v>9.3323999999999998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117</v>
      </c>
      <c r="AT221" s="191" t="s">
        <v>113</v>
      </c>
      <c r="AU221" s="191" t="s">
        <v>85</v>
      </c>
      <c r="AY221" s="19" t="s">
        <v>112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83</v>
      </c>
      <c r="BK221" s="192">
        <f>ROUND(I221*H221,2)</f>
        <v>0</v>
      </c>
      <c r="BL221" s="19" t="s">
        <v>117</v>
      </c>
      <c r="BM221" s="191" t="s">
        <v>346</v>
      </c>
    </row>
    <row r="222" spans="1:65" s="2" customFormat="1" ht="97.5">
      <c r="A222" s="36"/>
      <c r="B222" s="37"/>
      <c r="C222" s="38"/>
      <c r="D222" s="207" t="s">
        <v>154</v>
      </c>
      <c r="E222" s="38"/>
      <c r="F222" s="208" t="s">
        <v>341</v>
      </c>
      <c r="G222" s="38"/>
      <c r="H222" s="38"/>
      <c r="I222" s="110"/>
      <c r="J222" s="38"/>
      <c r="K222" s="38"/>
      <c r="L222" s="41"/>
      <c r="M222" s="209"/>
      <c r="N222" s="210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154</v>
      </c>
      <c r="AU222" s="19" t="s">
        <v>85</v>
      </c>
    </row>
    <row r="223" spans="1:65" s="14" customFormat="1" ht="11.25">
      <c r="B223" s="221"/>
      <c r="C223" s="222"/>
      <c r="D223" s="207" t="s">
        <v>156</v>
      </c>
      <c r="E223" s="223" t="s">
        <v>19</v>
      </c>
      <c r="F223" s="224" t="s">
        <v>347</v>
      </c>
      <c r="G223" s="222"/>
      <c r="H223" s="225">
        <v>30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156</v>
      </c>
      <c r="AU223" s="231" t="s">
        <v>85</v>
      </c>
      <c r="AV223" s="14" t="s">
        <v>85</v>
      </c>
      <c r="AW223" s="14" t="s">
        <v>37</v>
      </c>
      <c r="AX223" s="14" t="s">
        <v>83</v>
      </c>
      <c r="AY223" s="231" t="s">
        <v>112</v>
      </c>
    </row>
    <row r="224" spans="1:65" s="11" customFormat="1" ht="22.9" customHeight="1">
      <c r="B224" s="166"/>
      <c r="C224" s="167"/>
      <c r="D224" s="168" t="s">
        <v>74</v>
      </c>
      <c r="E224" s="205" t="s">
        <v>204</v>
      </c>
      <c r="F224" s="205" t="s">
        <v>348</v>
      </c>
      <c r="G224" s="167"/>
      <c r="H224" s="167"/>
      <c r="I224" s="170"/>
      <c r="J224" s="206">
        <f>BK224</f>
        <v>0</v>
      </c>
      <c r="K224" s="167"/>
      <c r="L224" s="172"/>
      <c r="M224" s="173"/>
      <c r="N224" s="174"/>
      <c r="O224" s="174"/>
      <c r="P224" s="175">
        <f>SUM(P225:P256)</f>
        <v>0</v>
      </c>
      <c r="Q224" s="174"/>
      <c r="R224" s="175">
        <f>SUM(R225:R256)</f>
        <v>152.15793906000002</v>
      </c>
      <c r="S224" s="174"/>
      <c r="T224" s="176">
        <f>SUM(T225:T256)</f>
        <v>0</v>
      </c>
      <c r="AR224" s="177" t="s">
        <v>83</v>
      </c>
      <c r="AT224" s="178" t="s">
        <v>74</v>
      </c>
      <c r="AU224" s="178" t="s">
        <v>83</v>
      </c>
      <c r="AY224" s="177" t="s">
        <v>112</v>
      </c>
      <c r="BK224" s="179">
        <f>SUM(BK225:BK256)</f>
        <v>0</v>
      </c>
    </row>
    <row r="225" spans="1:65" s="2" customFormat="1" ht="21.75" customHeight="1">
      <c r="A225" s="36"/>
      <c r="B225" s="37"/>
      <c r="C225" s="180" t="s">
        <v>349</v>
      </c>
      <c r="D225" s="180" t="s">
        <v>113</v>
      </c>
      <c r="E225" s="181" t="s">
        <v>350</v>
      </c>
      <c r="F225" s="182" t="s">
        <v>351</v>
      </c>
      <c r="G225" s="183" t="s">
        <v>181</v>
      </c>
      <c r="H225" s="184">
        <v>378</v>
      </c>
      <c r="I225" s="185"/>
      <c r="J225" s="186">
        <f>ROUND(I225*H225,2)</f>
        <v>0</v>
      </c>
      <c r="K225" s="182" t="s">
        <v>152</v>
      </c>
      <c r="L225" s="41"/>
      <c r="M225" s="187" t="s">
        <v>19</v>
      </c>
      <c r="N225" s="188" t="s">
        <v>46</v>
      </c>
      <c r="O225" s="66"/>
      <c r="P225" s="189">
        <f>O225*H225</f>
        <v>0</v>
      </c>
      <c r="Q225" s="189">
        <v>0.15539952000000001</v>
      </c>
      <c r="R225" s="189">
        <f>Q225*H225</f>
        <v>58.741018560000008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117</v>
      </c>
      <c r="AT225" s="191" t="s">
        <v>113</v>
      </c>
      <c r="AU225" s="191" t="s">
        <v>85</v>
      </c>
      <c r="AY225" s="19" t="s">
        <v>112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83</v>
      </c>
      <c r="BK225" s="192">
        <f>ROUND(I225*H225,2)</f>
        <v>0</v>
      </c>
      <c r="BL225" s="19" t="s">
        <v>117</v>
      </c>
      <c r="BM225" s="191" t="s">
        <v>352</v>
      </c>
    </row>
    <row r="226" spans="1:65" s="2" customFormat="1" ht="87.75">
      <c r="A226" s="36"/>
      <c r="B226" s="37"/>
      <c r="C226" s="38"/>
      <c r="D226" s="207" t="s">
        <v>154</v>
      </c>
      <c r="E226" s="38"/>
      <c r="F226" s="208" t="s">
        <v>353</v>
      </c>
      <c r="G226" s="38"/>
      <c r="H226" s="38"/>
      <c r="I226" s="110"/>
      <c r="J226" s="38"/>
      <c r="K226" s="38"/>
      <c r="L226" s="41"/>
      <c r="M226" s="209"/>
      <c r="N226" s="210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154</v>
      </c>
      <c r="AU226" s="19" t="s">
        <v>85</v>
      </c>
    </row>
    <row r="227" spans="1:65" s="13" customFormat="1" ht="11.25">
      <c r="B227" s="211"/>
      <c r="C227" s="212"/>
      <c r="D227" s="207" t="s">
        <v>156</v>
      </c>
      <c r="E227" s="213" t="s">
        <v>19</v>
      </c>
      <c r="F227" s="214" t="s">
        <v>197</v>
      </c>
      <c r="G227" s="212"/>
      <c r="H227" s="213" t="s">
        <v>19</v>
      </c>
      <c r="I227" s="215"/>
      <c r="J227" s="212"/>
      <c r="K227" s="212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156</v>
      </c>
      <c r="AU227" s="220" t="s">
        <v>85</v>
      </c>
      <c r="AV227" s="13" t="s">
        <v>83</v>
      </c>
      <c r="AW227" s="13" t="s">
        <v>37</v>
      </c>
      <c r="AX227" s="13" t="s">
        <v>75</v>
      </c>
      <c r="AY227" s="220" t="s">
        <v>112</v>
      </c>
    </row>
    <row r="228" spans="1:65" s="14" customFormat="1" ht="11.25">
      <c r="B228" s="221"/>
      <c r="C228" s="222"/>
      <c r="D228" s="207" t="s">
        <v>156</v>
      </c>
      <c r="E228" s="223" t="s">
        <v>19</v>
      </c>
      <c r="F228" s="224" t="s">
        <v>354</v>
      </c>
      <c r="G228" s="222"/>
      <c r="H228" s="225">
        <v>273.75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156</v>
      </c>
      <c r="AU228" s="231" t="s">
        <v>85</v>
      </c>
      <c r="AV228" s="14" t="s">
        <v>85</v>
      </c>
      <c r="AW228" s="14" t="s">
        <v>37</v>
      </c>
      <c r="AX228" s="14" t="s">
        <v>75</v>
      </c>
      <c r="AY228" s="231" t="s">
        <v>112</v>
      </c>
    </row>
    <row r="229" spans="1:65" s="14" customFormat="1" ht="11.25">
      <c r="B229" s="221"/>
      <c r="C229" s="222"/>
      <c r="D229" s="207" t="s">
        <v>156</v>
      </c>
      <c r="E229" s="223" t="s">
        <v>19</v>
      </c>
      <c r="F229" s="224" t="s">
        <v>355</v>
      </c>
      <c r="G229" s="222"/>
      <c r="H229" s="225">
        <v>64.25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156</v>
      </c>
      <c r="AU229" s="231" t="s">
        <v>85</v>
      </c>
      <c r="AV229" s="14" t="s">
        <v>85</v>
      </c>
      <c r="AW229" s="14" t="s">
        <v>37</v>
      </c>
      <c r="AX229" s="14" t="s">
        <v>75</v>
      </c>
      <c r="AY229" s="231" t="s">
        <v>112</v>
      </c>
    </row>
    <row r="230" spans="1:65" s="14" customFormat="1" ht="11.25">
      <c r="B230" s="221"/>
      <c r="C230" s="222"/>
      <c r="D230" s="207" t="s">
        <v>156</v>
      </c>
      <c r="E230" s="223" t="s">
        <v>19</v>
      </c>
      <c r="F230" s="224" t="s">
        <v>356</v>
      </c>
      <c r="G230" s="222"/>
      <c r="H230" s="225">
        <v>40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156</v>
      </c>
      <c r="AU230" s="231" t="s">
        <v>85</v>
      </c>
      <c r="AV230" s="14" t="s">
        <v>85</v>
      </c>
      <c r="AW230" s="14" t="s">
        <v>37</v>
      </c>
      <c r="AX230" s="14" t="s">
        <v>75</v>
      </c>
      <c r="AY230" s="231" t="s">
        <v>112</v>
      </c>
    </row>
    <row r="231" spans="1:65" s="16" customFormat="1" ht="11.25">
      <c r="B231" s="243"/>
      <c r="C231" s="244"/>
      <c r="D231" s="207" t="s">
        <v>156</v>
      </c>
      <c r="E231" s="245" t="s">
        <v>19</v>
      </c>
      <c r="F231" s="246" t="s">
        <v>203</v>
      </c>
      <c r="G231" s="244"/>
      <c r="H231" s="247">
        <v>378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156</v>
      </c>
      <c r="AU231" s="253" t="s">
        <v>85</v>
      </c>
      <c r="AV231" s="16" t="s">
        <v>117</v>
      </c>
      <c r="AW231" s="16" t="s">
        <v>37</v>
      </c>
      <c r="AX231" s="16" t="s">
        <v>83</v>
      </c>
      <c r="AY231" s="253" t="s">
        <v>112</v>
      </c>
    </row>
    <row r="232" spans="1:65" s="2" customFormat="1" ht="16.5" customHeight="1">
      <c r="A232" s="36"/>
      <c r="B232" s="37"/>
      <c r="C232" s="254" t="s">
        <v>357</v>
      </c>
      <c r="D232" s="254" t="s">
        <v>237</v>
      </c>
      <c r="E232" s="255" t="s">
        <v>358</v>
      </c>
      <c r="F232" s="256" t="s">
        <v>359</v>
      </c>
      <c r="G232" s="257" t="s">
        <v>181</v>
      </c>
      <c r="H232" s="258">
        <v>279.22500000000002</v>
      </c>
      <c r="I232" s="259"/>
      <c r="J232" s="260">
        <f>ROUND(I232*H232,2)</f>
        <v>0</v>
      </c>
      <c r="K232" s="256" t="s">
        <v>152</v>
      </c>
      <c r="L232" s="261"/>
      <c r="M232" s="262" t="s">
        <v>19</v>
      </c>
      <c r="N232" s="263" t="s">
        <v>46</v>
      </c>
      <c r="O232" s="66"/>
      <c r="P232" s="189">
        <f>O232*H232</f>
        <v>0</v>
      </c>
      <c r="Q232" s="189">
        <v>0.08</v>
      </c>
      <c r="R232" s="189">
        <f>Q232*H232</f>
        <v>22.338000000000001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190</v>
      </c>
      <c r="AT232" s="191" t="s">
        <v>237</v>
      </c>
      <c r="AU232" s="191" t="s">
        <v>85</v>
      </c>
      <c r="AY232" s="19" t="s">
        <v>112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83</v>
      </c>
      <c r="BK232" s="192">
        <f>ROUND(I232*H232,2)</f>
        <v>0</v>
      </c>
      <c r="BL232" s="19" t="s">
        <v>117</v>
      </c>
      <c r="BM232" s="191" t="s">
        <v>360</v>
      </c>
    </row>
    <row r="233" spans="1:65" s="13" customFormat="1" ht="11.25">
      <c r="B233" s="211"/>
      <c r="C233" s="212"/>
      <c r="D233" s="207" t="s">
        <v>156</v>
      </c>
      <c r="E233" s="213" t="s">
        <v>19</v>
      </c>
      <c r="F233" s="214" t="s">
        <v>197</v>
      </c>
      <c r="G233" s="212"/>
      <c r="H233" s="213" t="s">
        <v>19</v>
      </c>
      <c r="I233" s="215"/>
      <c r="J233" s="212"/>
      <c r="K233" s="212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156</v>
      </c>
      <c r="AU233" s="220" t="s">
        <v>85</v>
      </c>
      <c r="AV233" s="13" t="s">
        <v>83</v>
      </c>
      <c r="AW233" s="13" t="s">
        <v>37</v>
      </c>
      <c r="AX233" s="13" t="s">
        <v>75</v>
      </c>
      <c r="AY233" s="220" t="s">
        <v>112</v>
      </c>
    </row>
    <row r="234" spans="1:65" s="14" customFormat="1" ht="11.25">
      <c r="B234" s="221"/>
      <c r="C234" s="222"/>
      <c r="D234" s="207" t="s">
        <v>156</v>
      </c>
      <c r="E234" s="223" t="s">
        <v>19</v>
      </c>
      <c r="F234" s="224" t="s">
        <v>354</v>
      </c>
      <c r="G234" s="222"/>
      <c r="H234" s="225">
        <v>273.75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156</v>
      </c>
      <c r="AU234" s="231" t="s">
        <v>85</v>
      </c>
      <c r="AV234" s="14" t="s">
        <v>85</v>
      </c>
      <c r="AW234" s="14" t="s">
        <v>37</v>
      </c>
      <c r="AX234" s="14" t="s">
        <v>75</v>
      </c>
      <c r="AY234" s="231" t="s">
        <v>112</v>
      </c>
    </row>
    <row r="235" spans="1:65" s="15" customFormat="1" ht="11.25">
      <c r="B235" s="232"/>
      <c r="C235" s="233"/>
      <c r="D235" s="207" t="s">
        <v>156</v>
      </c>
      <c r="E235" s="234" t="s">
        <v>19</v>
      </c>
      <c r="F235" s="235" t="s">
        <v>200</v>
      </c>
      <c r="G235" s="233"/>
      <c r="H235" s="236">
        <v>273.75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156</v>
      </c>
      <c r="AU235" s="242" t="s">
        <v>85</v>
      </c>
      <c r="AV235" s="15" t="s">
        <v>122</v>
      </c>
      <c r="AW235" s="15" t="s">
        <v>37</v>
      </c>
      <c r="AX235" s="15" t="s">
        <v>75</v>
      </c>
      <c r="AY235" s="242" t="s">
        <v>112</v>
      </c>
    </row>
    <row r="236" spans="1:65" s="14" customFormat="1" ht="11.25">
      <c r="B236" s="221"/>
      <c r="C236" s="222"/>
      <c r="D236" s="207" t="s">
        <v>156</v>
      </c>
      <c r="E236" s="223" t="s">
        <v>19</v>
      </c>
      <c r="F236" s="224" t="s">
        <v>361</v>
      </c>
      <c r="G236" s="222"/>
      <c r="H236" s="225">
        <v>279.22500000000002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156</v>
      </c>
      <c r="AU236" s="231" t="s">
        <v>85</v>
      </c>
      <c r="AV236" s="14" t="s">
        <v>85</v>
      </c>
      <c r="AW236" s="14" t="s">
        <v>37</v>
      </c>
      <c r="AX236" s="14" t="s">
        <v>83</v>
      </c>
      <c r="AY236" s="231" t="s">
        <v>112</v>
      </c>
    </row>
    <row r="237" spans="1:65" s="2" customFormat="1" ht="16.5" customHeight="1">
      <c r="A237" s="36"/>
      <c r="B237" s="37"/>
      <c r="C237" s="254" t="s">
        <v>362</v>
      </c>
      <c r="D237" s="254" t="s">
        <v>237</v>
      </c>
      <c r="E237" s="255" t="s">
        <v>363</v>
      </c>
      <c r="F237" s="256" t="s">
        <v>364</v>
      </c>
      <c r="G237" s="257" t="s">
        <v>181</v>
      </c>
      <c r="H237" s="258">
        <v>65.534999999999997</v>
      </c>
      <c r="I237" s="259"/>
      <c r="J237" s="260">
        <f>ROUND(I237*H237,2)</f>
        <v>0</v>
      </c>
      <c r="K237" s="256" t="s">
        <v>152</v>
      </c>
      <c r="L237" s="261"/>
      <c r="M237" s="262" t="s">
        <v>19</v>
      </c>
      <c r="N237" s="263" t="s">
        <v>46</v>
      </c>
      <c r="O237" s="66"/>
      <c r="P237" s="189">
        <f>O237*H237</f>
        <v>0</v>
      </c>
      <c r="Q237" s="189">
        <v>5.5E-2</v>
      </c>
      <c r="R237" s="189">
        <f>Q237*H237</f>
        <v>3.604425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190</v>
      </c>
      <c r="AT237" s="191" t="s">
        <v>237</v>
      </c>
      <c r="AU237" s="191" t="s">
        <v>85</v>
      </c>
      <c r="AY237" s="19" t="s">
        <v>112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83</v>
      </c>
      <c r="BK237" s="192">
        <f>ROUND(I237*H237,2)</f>
        <v>0</v>
      </c>
      <c r="BL237" s="19" t="s">
        <v>117</v>
      </c>
      <c r="BM237" s="191" t="s">
        <v>365</v>
      </c>
    </row>
    <row r="238" spans="1:65" s="13" customFormat="1" ht="11.25">
      <c r="B238" s="211"/>
      <c r="C238" s="212"/>
      <c r="D238" s="207" t="s">
        <v>156</v>
      </c>
      <c r="E238" s="213" t="s">
        <v>19</v>
      </c>
      <c r="F238" s="214" t="s">
        <v>197</v>
      </c>
      <c r="G238" s="212"/>
      <c r="H238" s="213" t="s">
        <v>19</v>
      </c>
      <c r="I238" s="215"/>
      <c r="J238" s="212"/>
      <c r="K238" s="212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156</v>
      </c>
      <c r="AU238" s="220" t="s">
        <v>85</v>
      </c>
      <c r="AV238" s="13" t="s">
        <v>83</v>
      </c>
      <c r="AW238" s="13" t="s">
        <v>37</v>
      </c>
      <c r="AX238" s="13" t="s">
        <v>75</v>
      </c>
      <c r="AY238" s="220" t="s">
        <v>112</v>
      </c>
    </row>
    <row r="239" spans="1:65" s="14" customFormat="1" ht="11.25">
      <c r="B239" s="221"/>
      <c r="C239" s="222"/>
      <c r="D239" s="207" t="s">
        <v>156</v>
      </c>
      <c r="E239" s="223" t="s">
        <v>19</v>
      </c>
      <c r="F239" s="224" t="s">
        <v>355</v>
      </c>
      <c r="G239" s="222"/>
      <c r="H239" s="225">
        <v>64.25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156</v>
      </c>
      <c r="AU239" s="231" t="s">
        <v>85</v>
      </c>
      <c r="AV239" s="14" t="s">
        <v>85</v>
      </c>
      <c r="AW239" s="14" t="s">
        <v>37</v>
      </c>
      <c r="AX239" s="14" t="s">
        <v>75</v>
      </c>
      <c r="AY239" s="231" t="s">
        <v>112</v>
      </c>
    </row>
    <row r="240" spans="1:65" s="15" customFormat="1" ht="11.25">
      <c r="B240" s="232"/>
      <c r="C240" s="233"/>
      <c r="D240" s="207" t="s">
        <v>156</v>
      </c>
      <c r="E240" s="234" t="s">
        <v>19</v>
      </c>
      <c r="F240" s="235" t="s">
        <v>200</v>
      </c>
      <c r="G240" s="233"/>
      <c r="H240" s="236">
        <v>64.25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156</v>
      </c>
      <c r="AU240" s="242" t="s">
        <v>85</v>
      </c>
      <c r="AV240" s="15" t="s">
        <v>122</v>
      </c>
      <c r="AW240" s="15" t="s">
        <v>37</v>
      </c>
      <c r="AX240" s="15" t="s">
        <v>75</v>
      </c>
      <c r="AY240" s="242" t="s">
        <v>112</v>
      </c>
    </row>
    <row r="241" spans="1:65" s="14" customFormat="1" ht="11.25">
      <c r="B241" s="221"/>
      <c r="C241" s="222"/>
      <c r="D241" s="207" t="s">
        <v>156</v>
      </c>
      <c r="E241" s="223" t="s">
        <v>19</v>
      </c>
      <c r="F241" s="224" t="s">
        <v>366</v>
      </c>
      <c r="G241" s="222"/>
      <c r="H241" s="225">
        <v>65.534999999999997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156</v>
      </c>
      <c r="AU241" s="231" t="s">
        <v>85</v>
      </c>
      <c r="AV241" s="14" t="s">
        <v>85</v>
      </c>
      <c r="AW241" s="14" t="s">
        <v>37</v>
      </c>
      <c r="AX241" s="14" t="s">
        <v>83</v>
      </c>
      <c r="AY241" s="231" t="s">
        <v>112</v>
      </c>
    </row>
    <row r="242" spans="1:65" s="2" customFormat="1" ht="16.5" customHeight="1">
      <c r="A242" s="36"/>
      <c r="B242" s="37"/>
      <c r="C242" s="254" t="s">
        <v>367</v>
      </c>
      <c r="D242" s="254" t="s">
        <v>237</v>
      </c>
      <c r="E242" s="255" t="s">
        <v>368</v>
      </c>
      <c r="F242" s="256" t="s">
        <v>369</v>
      </c>
      <c r="G242" s="257" t="s">
        <v>181</v>
      </c>
      <c r="H242" s="258">
        <v>40</v>
      </c>
      <c r="I242" s="259"/>
      <c r="J242" s="260">
        <f>ROUND(I242*H242,2)</f>
        <v>0</v>
      </c>
      <c r="K242" s="256" t="s">
        <v>152</v>
      </c>
      <c r="L242" s="261"/>
      <c r="M242" s="262" t="s">
        <v>19</v>
      </c>
      <c r="N242" s="263" t="s">
        <v>46</v>
      </c>
      <c r="O242" s="66"/>
      <c r="P242" s="189">
        <f>O242*H242</f>
        <v>0</v>
      </c>
      <c r="Q242" s="189">
        <v>6.5670000000000006E-2</v>
      </c>
      <c r="R242" s="189">
        <f>Q242*H242</f>
        <v>2.6268000000000002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190</v>
      </c>
      <c r="AT242" s="191" t="s">
        <v>237</v>
      </c>
      <c r="AU242" s="191" t="s">
        <v>85</v>
      </c>
      <c r="AY242" s="19" t="s">
        <v>112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83</v>
      </c>
      <c r="BK242" s="192">
        <f>ROUND(I242*H242,2)</f>
        <v>0</v>
      </c>
      <c r="BL242" s="19" t="s">
        <v>117</v>
      </c>
      <c r="BM242" s="191" t="s">
        <v>370</v>
      </c>
    </row>
    <row r="243" spans="1:65" s="13" customFormat="1" ht="11.25">
      <c r="B243" s="211"/>
      <c r="C243" s="212"/>
      <c r="D243" s="207" t="s">
        <v>156</v>
      </c>
      <c r="E243" s="213" t="s">
        <v>19</v>
      </c>
      <c r="F243" s="214" t="s">
        <v>197</v>
      </c>
      <c r="G243" s="212"/>
      <c r="H243" s="213" t="s">
        <v>19</v>
      </c>
      <c r="I243" s="215"/>
      <c r="J243" s="212"/>
      <c r="K243" s="212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156</v>
      </c>
      <c r="AU243" s="220" t="s">
        <v>85</v>
      </c>
      <c r="AV243" s="13" t="s">
        <v>83</v>
      </c>
      <c r="AW243" s="13" t="s">
        <v>37</v>
      </c>
      <c r="AX243" s="13" t="s">
        <v>75</v>
      </c>
      <c r="AY243" s="220" t="s">
        <v>112</v>
      </c>
    </row>
    <row r="244" spans="1:65" s="14" customFormat="1" ht="11.25">
      <c r="B244" s="221"/>
      <c r="C244" s="222"/>
      <c r="D244" s="207" t="s">
        <v>156</v>
      </c>
      <c r="E244" s="223" t="s">
        <v>19</v>
      </c>
      <c r="F244" s="224" t="s">
        <v>356</v>
      </c>
      <c r="G244" s="222"/>
      <c r="H244" s="225">
        <v>40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156</v>
      </c>
      <c r="AU244" s="231" t="s">
        <v>85</v>
      </c>
      <c r="AV244" s="14" t="s">
        <v>85</v>
      </c>
      <c r="AW244" s="14" t="s">
        <v>37</v>
      </c>
      <c r="AX244" s="14" t="s">
        <v>83</v>
      </c>
      <c r="AY244" s="231" t="s">
        <v>112</v>
      </c>
    </row>
    <row r="245" spans="1:65" s="2" customFormat="1" ht="21.75" customHeight="1">
      <c r="A245" s="36"/>
      <c r="B245" s="37"/>
      <c r="C245" s="180" t="s">
        <v>371</v>
      </c>
      <c r="D245" s="180" t="s">
        <v>113</v>
      </c>
      <c r="E245" s="181" t="s">
        <v>372</v>
      </c>
      <c r="F245" s="182" t="s">
        <v>373</v>
      </c>
      <c r="G245" s="183" t="s">
        <v>181</v>
      </c>
      <c r="H245" s="184">
        <v>240</v>
      </c>
      <c r="I245" s="185"/>
      <c r="J245" s="186">
        <f>ROUND(I245*H245,2)</f>
        <v>0</v>
      </c>
      <c r="K245" s="182" t="s">
        <v>152</v>
      </c>
      <c r="L245" s="41"/>
      <c r="M245" s="187" t="s">
        <v>19</v>
      </c>
      <c r="N245" s="188" t="s">
        <v>46</v>
      </c>
      <c r="O245" s="66"/>
      <c r="P245" s="189">
        <f>O245*H245</f>
        <v>0</v>
      </c>
      <c r="Q245" s="189">
        <v>0.12949959999999999</v>
      </c>
      <c r="R245" s="189">
        <f>Q245*H245</f>
        <v>31.079903999999999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117</v>
      </c>
      <c r="AT245" s="191" t="s">
        <v>113</v>
      </c>
      <c r="AU245" s="191" t="s">
        <v>85</v>
      </c>
      <c r="AY245" s="19" t="s">
        <v>112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83</v>
      </c>
      <c r="BK245" s="192">
        <f>ROUND(I245*H245,2)</f>
        <v>0</v>
      </c>
      <c r="BL245" s="19" t="s">
        <v>117</v>
      </c>
      <c r="BM245" s="191" t="s">
        <v>374</v>
      </c>
    </row>
    <row r="246" spans="1:65" s="2" customFormat="1" ht="87.75">
      <c r="A246" s="36"/>
      <c r="B246" s="37"/>
      <c r="C246" s="38"/>
      <c r="D246" s="207" t="s">
        <v>154</v>
      </c>
      <c r="E246" s="38"/>
      <c r="F246" s="208" t="s">
        <v>375</v>
      </c>
      <c r="G246" s="38"/>
      <c r="H246" s="38"/>
      <c r="I246" s="110"/>
      <c r="J246" s="38"/>
      <c r="K246" s="38"/>
      <c r="L246" s="41"/>
      <c r="M246" s="209"/>
      <c r="N246" s="210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154</v>
      </c>
      <c r="AU246" s="19" t="s">
        <v>85</v>
      </c>
    </row>
    <row r="247" spans="1:65" s="13" customFormat="1" ht="11.25">
      <c r="B247" s="211"/>
      <c r="C247" s="212"/>
      <c r="D247" s="207" t="s">
        <v>156</v>
      </c>
      <c r="E247" s="213" t="s">
        <v>19</v>
      </c>
      <c r="F247" s="214" t="s">
        <v>197</v>
      </c>
      <c r="G247" s="212"/>
      <c r="H247" s="213" t="s">
        <v>19</v>
      </c>
      <c r="I247" s="215"/>
      <c r="J247" s="212"/>
      <c r="K247" s="212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156</v>
      </c>
      <c r="AU247" s="220" t="s">
        <v>85</v>
      </c>
      <c r="AV247" s="13" t="s">
        <v>83</v>
      </c>
      <c r="AW247" s="13" t="s">
        <v>37</v>
      </c>
      <c r="AX247" s="13" t="s">
        <v>75</v>
      </c>
      <c r="AY247" s="220" t="s">
        <v>112</v>
      </c>
    </row>
    <row r="248" spans="1:65" s="14" customFormat="1" ht="11.25">
      <c r="B248" s="221"/>
      <c r="C248" s="222"/>
      <c r="D248" s="207" t="s">
        <v>156</v>
      </c>
      <c r="E248" s="223" t="s">
        <v>19</v>
      </c>
      <c r="F248" s="224" t="s">
        <v>376</v>
      </c>
      <c r="G248" s="222"/>
      <c r="H248" s="225">
        <v>240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156</v>
      </c>
      <c r="AU248" s="231" t="s">
        <v>85</v>
      </c>
      <c r="AV248" s="14" t="s">
        <v>85</v>
      </c>
      <c r="AW248" s="14" t="s">
        <v>37</v>
      </c>
      <c r="AX248" s="14" t="s">
        <v>83</v>
      </c>
      <c r="AY248" s="231" t="s">
        <v>112</v>
      </c>
    </row>
    <row r="249" spans="1:65" s="2" customFormat="1" ht="16.5" customHeight="1">
      <c r="A249" s="36"/>
      <c r="B249" s="37"/>
      <c r="C249" s="254" t="s">
        <v>377</v>
      </c>
      <c r="D249" s="254" t="s">
        <v>237</v>
      </c>
      <c r="E249" s="255" t="s">
        <v>378</v>
      </c>
      <c r="F249" s="256" t="s">
        <v>379</v>
      </c>
      <c r="G249" s="257" t="s">
        <v>181</v>
      </c>
      <c r="H249" s="258">
        <v>244.8</v>
      </c>
      <c r="I249" s="259"/>
      <c r="J249" s="260">
        <f>ROUND(I249*H249,2)</f>
        <v>0</v>
      </c>
      <c r="K249" s="256" t="s">
        <v>152</v>
      </c>
      <c r="L249" s="261"/>
      <c r="M249" s="262" t="s">
        <v>19</v>
      </c>
      <c r="N249" s="263" t="s">
        <v>46</v>
      </c>
      <c r="O249" s="66"/>
      <c r="P249" s="189">
        <f>O249*H249</f>
        <v>0</v>
      </c>
      <c r="Q249" s="189">
        <v>4.5999999999999999E-2</v>
      </c>
      <c r="R249" s="189">
        <f>Q249*H249</f>
        <v>11.2608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190</v>
      </c>
      <c r="AT249" s="191" t="s">
        <v>237</v>
      </c>
      <c r="AU249" s="191" t="s">
        <v>85</v>
      </c>
      <c r="AY249" s="19" t="s">
        <v>112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83</v>
      </c>
      <c r="BK249" s="192">
        <f>ROUND(I249*H249,2)</f>
        <v>0</v>
      </c>
      <c r="BL249" s="19" t="s">
        <v>117</v>
      </c>
      <c r="BM249" s="191" t="s">
        <v>380</v>
      </c>
    </row>
    <row r="250" spans="1:65" s="13" customFormat="1" ht="11.25">
      <c r="B250" s="211"/>
      <c r="C250" s="212"/>
      <c r="D250" s="207" t="s">
        <v>156</v>
      </c>
      <c r="E250" s="213" t="s">
        <v>19</v>
      </c>
      <c r="F250" s="214" t="s">
        <v>197</v>
      </c>
      <c r="G250" s="212"/>
      <c r="H250" s="213" t="s">
        <v>19</v>
      </c>
      <c r="I250" s="215"/>
      <c r="J250" s="212"/>
      <c r="K250" s="212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156</v>
      </c>
      <c r="AU250" s="220" t="s">
        <v>85</v>
      </c>
      <c r="AV250" s="13" t="s">
        <v>83</v>
      </c>
      <c r="AW250" s="13" t="s">
        <v>37</v>
      </c>
      <c r="AX250" s="13" t="s">
        <v>75</v>
      </c>
      <c r="AY250" s="220" t="s">
        <v>112</v>
      </c>
    </row>
    <row r="251" spans="1:65" s="14" customFormat="1" ht="11.25">
      <c r="B251" s="221"/>
      <c r="C251" s="222"/>
      <c r="D251" s="207" t="s">
        <v>156</v>
      </c>
      <c r="E251" s="223" t="s">
        <v>19</v>
      </c>
      <c r="F251" s="224" t="s">
        <v>381</v>
      </c>
      <c r="G251" s="222"/>
      <c r="H251" s="225">
        <v>244.8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156</v>
      </c>
      <c r="AU251" s="231" t="s">
        <v>85</v>
      </c>
      <c r="AV251" s="14" t="s">
        <v>85</v>
      </c>
      <c r="AW251" s="14" t="s">
        <v>37</v>
      </c>
      <c r="AX251" s="14" t="s">
        <v>83</v>
      </c>
      <c r="AY251" s="231" t="s">
        <v>112</v>
      </c>
    </row>
    <row r="252" spans="1:65" s="2" customFormat="1" ht="16.5" customHeight="1">
      <c r="A252" s="36"/>
      <c r="B252" s="37"/>
      <c r="C252" s="180" t="s">
        <v>382</v>
      </c>
      <c r="D252" s="180" t="s">
        <v>113</v>
      </c>
      <c r="E252" s="181" t="s">
        <v>383</v>
      </c>
      <c r="F252" s="182" t="s">
        <v>384</v>
      </c>
      <c r="G252" s="183" t="s">
        <v>193</v>
      </c>
      <c r="H252" s="184">
        <v>9.9749999999999996</v>
      </c>
      <c r="I252" s="185"/>
      <c r="J252" s="186">
        <f>ROUND(I252*H252,2)</f>
        <v>0</v>
      </c>
      <c r="K252" s="182" t="s">
        <v>152</v>
      </c>
      <c r="L252" s="41"/>
      <c r="M252" s="187" t="s">
        <v>19</v>
      </c>
      <c r="N252" s="188" t="s">
        <v>46</v>
      </c>
      <c r="O252" s="66"/>
      <c r="P252" s="189">
        <f>O252*H252</f>
        <v>0</v>
      </c>
      <c r="Q252" s="189">
        <v>2.2563399999999998</v>
      </c>
      <c r="R252" s="189">
        <f>Q252*H252</f>
        <v>22.506991499999998</v>
      </c>
      <c r="S252" s="189">
        <v>0</v>
      </c>
      <c r="T252" s="19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117</v>
      </c>
      <c r="AT252" s="191" t="s">
        <v>113</v>
      </c>
      <c r="AU252" s="191" t="s">
        <v>85</v>
      </c>
      <c r="AY252" s="19" t="s">
        <v>112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83</v>
      </c>
      <c r="BK252" s="192">
        <f>ROUND(I252*H252,2)</f>
        <v>0</v>
      </c>
      <c r="BL252" s="19" t="s">
        <v>117</v>
      </c>
      <c r="BM252" s="191" t="s">
        <v>385</v>
      </c>
    </row>
    <row r="253" spans="1:65" s="13" customFormat="1" ht="11.25">
      <c r="B253" s="211"/>
      <c r="C253" s="212"/>
      <c r="D253" s="207" t="s">
        <v>156</v>
      </c>
      <c r="E253" s="213" t="s">
        <v>19</v>
      </c>
      <c r="F253" s="214" t="s">
        <v>386</v>
      </c>
      <c r="G253" s="212"/>
      <c r="H253" s="213" t="s">
        <v>19</v>
      </c>
      <c r="I253" s="215"/>
      <c r="J253" s="212"/>
      <c r="K253" s="212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156</v>
      </c>
      <c r="AU253" s="220" t="s">
        <v>85</v>
      </c>
      <c r="AV253" s="13" t="s">
        <v>83</v>
      </c>
      <c r="AW253" s="13" t="s">
        <v>37</v>
      </c>
      <c r="AX253" s="13" t="s">
        <v>75</v>
      </c>
      <c r="AY253" s="220" t="s">
        <v>112</v>
      </c>
    </row>
    <row r="254" spans="1:65" s="14" customFormat="1" ht="11.25">
      <c r="B254" s="221"/>
      <c r="C254" s="222"/>
      <c r="D254" s="207" t="s">
        <v>156</v>
      </c>
      <c r="E254" s="223" t="s">
        <v>19</v>
      </c>
      <c r="F254" s="224" t="s">
        <v>387</v>
      </c>
      <c r="G254" s="222"/>
      <c r="H254" s="225">
        <v>6.6150000000000002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156</v>
      </c>
      <c r="AU254" s="231" t="s">
        <v>85</v>
      </c>
      <c r="AV254" s="14" t="s">
        <v>85</v>
      </c>
      <c r="AW254" s="14" t="s">
        <v>37</v>
      </c>
      <c r="AX254" s="14" t="s">
        <v>75</v>
      </c>
      <c r="AY254" s="231" t="s">
        <v>112</v>
      </c>
    </row>
    <row r="255" spans="1:65" s="14" customFormat="1" ht="11.25">
      <c r="B255" s="221"/>
      <c r="C255" s="222"/>
      <c r="D255" s="207" t="s">
        <v>156</v>
      </c>
      <c r="E255" s="223" t="s">
        <v>19</v>
      </c>
      <c r="F255" s="224" t="s">
        <v>388</v>
      </c>
      <c r="G255" s="222"/>
      <c r="H255" s="225">
        <v>3.36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156</v>
      </c>
      <c r="AU255" s="231" t="s">
        <v>85</v>
      </c>
      <c r="AV255" s="14" t="s">
        <v>85</v>
      </c>
      <c r="AW255" s="14" t="s">
        <v>37</v>
      </c>
      <c r="AX255" s="14" t="s">
        <v>75</v>
      </c>
      <c r="AY255" s="231" t="s">
        <v>112</v>
      </c>
    </row>
    <row r="256" spans="1:65" s="16" customFormat="1" ht="11.25">
      <c r="B256" s="243"/>
      <c r="C256" s="244"/>
      <c r="D256" s="207" t="s">
        <v>156</v>
      </c>
      <c r="E256" s="245" t="s">
        <v>19</v>
      </c>
      <c r="F256" s="246" t="s">
        <v>203</v>
      </c>
      <c r="G256" s="244"/>
      <c r="H256" s="247">
        <v>9.9749999999999996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156</v>
      </c>
      <c r="AU256" s="253" t="s">
        <v>85</v>
      </c>
      <c r="AV256" s="16" t="s">
        <v>117</v>
      </c>
      <c r="AW256" s="16" t="s">
        <v>37</v>
      </c>
      <c r="AX256" s="16" t="s">
        <v>83</v>
      </c>
      <c r="AY256" s="253" t="s">
        <v>112</v>
      </c>
    </row>
    <row r="257" spans="1:65" s="11" customFormat="1" ht="22.9" customHeight="1">
      <c r="B257" s="166"/>
      <c r="C257" s="167"/>
      <c r="D257" s="168" t="s">
        <v>74</v>
      </c>
      <c r="E257" s="205" t="s">
        <v>389</v>
      </c>
      <c r="F257" s="205" t="s">
        <v>390</v>
      </c>
      <c r="G257" s="167"/>
      <c r="H257" s="167"/>
      <c r="I257" s="170"/>
      <c r="J257" s="206">
        <f>BK257</f>
        <v>0</v>
      </c>
      <c r="K257" s="167"/>
      <c r="L257" s="172"/>
      <c r="M257" s="173"/>
      <c r="N257" s="174"/>
      <c r="O257" s="174"/>
      <c r="P257" s="175">
        <f>SUM(P258:P269)</f>
        <v>0</v>
      </c>
      <c r="Q257" s="174"/>
      <c r="R257" s="175">
        <f>SUM(R258:R269)</f>
        <v>0</v>
      </c>
      <c r="S257" s="174"/>
      <c r="T257" s="176">
        <f>SUM(T258:T269)</f>
        <v>0</v>
      </c>
      <c r="AR257" s="177" t="s">
        <v>83</v>
      </c>
      <c r="AT257" s="178" t="s">
        <v>74</v>
      </c>
      <c r="AU257" s="178" t="s">
        <v>83</v>
      </c>
      <c r="AY257" s="177" t="s">
        <v>112</v>
      </c>
      <c r="BK257" s="179">
        <f>SUM(BK258:BK269)</f>
        <v>0</v>
      </c>
    </row>
    <row r="258" spans="1:65" s="2" customFormat="1" ht="21.75" customHeight="1">
      <c r="A258" s="36"/>
      <c r="B258" s="37"/>
      <c r="C258" s="180" t="s">
        <v>391</v>
      </c>
      <c r="D258" s="180" t="s">
        <v>113</v>
      </c>
      <c r="E258" s="181" t="s">
        <v>392</v>
      </c>
      <c r="F258" s="182" t="s">
        <v>393</v>
      </c>
      <c r="G258" s="183" t="s">
        <v>227</v>
      </c>
      <c r="H258" s="184">
        <v>241.21100000000001</v>
      </c>
      <c r="I258" s="185"/>
      <c r="J258" s="186">
        <f>ROUND(I258*H258,2)</f>
        <v>0</v>
      </c>
      <c r="K258" s="182" t="s">
        <v>152</v>
      </c>
      <c r="L258" s="41"/>
      <c r="M258" s="187" t="s">
        <v>19</v>
      </c>
      <c r="N258" s="188" t="s">
        <v>46</v>
      </c>
      <c r="O258" s="66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117</v>
      </c>
      <c r="AT258" s="191" t="s">
        <v>113</v>
      </c>
      <c r="AU258" s="191" t="s">
        <v>85</v>
      </c>
      <c r="AY258" s="19" t="s">
        <v>112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83</v>
      </c>
      <c r="BK258" s="192">
        <f>ROUND(I258*H258,2)</f>
        <v>0</v>
      </c>
      <c r="BL258" s="19" t="s">
        <v>117</v>
      </c>
      <c r="BM258" s="191" t="s">
        <v>394</v>
      </c>
    </row>
    <row r="259" spans="1:65" s="2" customFormat="1" ht="78">
      <c r="A259" s="36"/>
      <c r="B259" s="37"/>
      <c r="C259" s="38"/>
      <c r="D259" s="207" t="s">
        <v>154</v>
      </c>
      <c r="E259" s="38"/>
      <c r="F259" s="208" t="s">
        <v>395</v>
      </c>
      <c r="G259" s="38"/>
      <c r="H259" s="38"/>
      <c r="I259" s="110"/>
      <c r="J259" s="38"/>
      <c r="K259" s="38"/>
      <c r="L259" s="41"/>
      <c r="M259" s="209"/>
      <c r="N259" s="210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154</v>
      </c>
      <c r="AU259" s="19" t="s">
        <v>85</v>
      </c>
    </row>
    <row r="260" spans="1:65" s="14" customFormat="1" ht="11.25">
      <c r="B260" s="221"/>
      <c r="C260" s="222"/>
      <c r="D260" s="207" t="s">
        <v>156</v>
      </c>
      <c r="E260" s="223" t="s">
        <v>19</v>
      </c>
      <c r="F260" s="224" t="s">
        <v>396</v>
      </c>
      <c r="G260" s="222"/>
      <c r="H260" s="225">
        <v>241.21100000000001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156</v>
      </c>
      <c r="AU260" s="231" t="s">
        <v>85</v>
      </c>
      <c r="AV260" s="14" t="s">
        <v>85</v>
      </c>
      <c r="AW260" s="14" t="s">
        <v>37</v>
      </c>
      <c r="AX260" s="14" t="s">
        <v>83</v>
      </c>
      <c r="AY260" s="231" t="s">
        <v>112</v>
      </c>
    </row>
    <row r="261" spans="1:65" s="2" customFormat="1" ht="21.75" customHeight="1">
      <c r="A261" s="36"/>
      <c r="B261" s="37"/>
      <c r="C261" s="180" t="s">
        <v>397</v>
      </c>
      <c r="D261" s="180" t="s">
        <v>113</v>
      </c>
      <c r="E261" s="181" t="s">
        <v>398</v>
      </c>
      <c r="F261" s="182" t="s">
        <v>399</v>
      </c>
      <c r="G261" s="183" t="s">
        <v>227</v>
      </c>
      <c r="H261" s="184">
        <v>3135.7429999999999</v>
      </c>
      <c r="I261" s="185"/>
      <c r="J261" s="186">
        <f>ROUND(I261*H261,2)</f>
        <v>0</v>
      </c>
      <c r="K261" s="182" t="s">
        <v>152</v>
      </c>
      <c r="L261" s="41"/>
      <c r="M261" s="187" t="s">
        <v>19</v>
      </c>
      <c r="N261" s="188" t="s">
        <v>46</v>
      </c>
      <c r="O261" s="6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117</v>
      </c>
      <c r="AT261" s="191" t="s">
        <v>113</v>
      </c>
      <c r="AU261" s="191" t="s">
        <v>85</v>
      </c>
      <c r="AY261" s="19" t="s">
        <v>112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83</v>
      </c>
      <c r="BK261" s="192">
        <f>ROUND(I261*H261,2)</f>
        <v>0</v>
      </c>
      <c r="BL261" s="19" t="s">
        <v>117</v>
      </c>
      <c r="BM261" s="191" t="s">
        <v>400</v>
      </c>
    </row>
    <row r="262" spans="1:65" s="2" customFormat="1" ht="78">
      <c r="A262" s="36"/>
      <c r="B262" s="37"/>
      <c r="C262" s="38"/>
      <c r="D262" s="207" t="s">
        <v>154</v>
      </c>
      <c r="E262" s="38"/>
      <c r="F262" s="208" t="s">
        <v>395</v>
      </c>
      <c r="G262" s="38"/>
      <c r="H262" s="38"/>
      <c r="I262" s="110"/>
      <c r="J262" s="38"/>
      <c r="K262" s="38"/>
      <c r="L262" s="41"/>
      <c r="M262" s="209"/>
      <c r="N262" s="210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154</v>
      </c>
      <c r="AU262" s="19" t="s">
        <v>85</v>
      </c>
    </row>
    <row r="263" spans="1:65" s="13" customFormat="1" ht="11.25">
      <c r="B263" s="211"/>
      <c r="C263" s="212"/>
      <c r="D263" s="207" t="s">
        <v>156</v>
      </c>
      <c r="E263" s="213" t="s">
        <v>19</v>
      </c>
      <c r="F263" s="214" t="s">
        <v>401</v>
      </c>
      <c r="G263" s="212"/>
      <c r="H263" s="213" t="s">
        <v>19</v>
      </c>
      <c r="I263" s="215"/>
      <c r="J263" s="212"/>
      <c r="K263" s="212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156</v>
      </c>
      <c r="AU263" s="220" t="s">
        <v>85</v>
      </c>
      <c r="AV263" s="13" t="s">
        <v>83</v>
      </c>
      <c r="AW263" s="13" t="s">
        <v>37</v>
      </c>
      <c r="AX263" s="13" t="s">
        <v>75</v>
      </c>
      <c r="AY263" s="220" t="s">
        <v>112</v>
      </c>
    </row>
    <row r="264" spans="1:65" s="14" customFormat="1" ht="11.25">
      <c r="B264" s="221"/>
      <c r="C264" s="222"/>
      <c r="D264" s="207" t="s">
        <v>156</v>
      </c>
      <c r="E264" s="223" t="s">
        <v>19</v>
      </c>
      <c r="F264" s="224" t="s">
        <v>402</v>
      </c>
      <c r="G264" s="222"/>
      <c r="H264" s="225">
        <v>3135.7429999999999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156</v>
      </c>
      <c r="AU264" s="231" t="s">
        <v>85</v>
      </c>
      <c r="AV264" s="14" t="s">
        <v>85</v>
      </c>
      <c r="AW264" s="14" t="s">
        <v>37</v>
      </c>
      <c r="AX264" s="14" t="s">
        <v>83</v>
      </c>
      <c r="AY264" s="231" t="s">
        <v>112</v>
      </c>
    </row>
    <row r="265" spans="1:65" s="2" customFormat="1" ht="16.5" customHeight="1">
      <c r="A265" s="36"/>
      <c r="B265" s="37"/>
      <c r="C265" s="180" t="s">
        <v>403</v>
      </c>
      <c r="D265" s="180" t="s">
        <v>113</v>
      </c>
      <c r="E265" s="181" t="s">
        <v>404</v>
      </c>
      <c r="F265" s="182" t="s">
        <v>405</v>
      </c>
      <c r="G265" s="183" t="s">
        <v>227</v>
      </c>
      <c r="H265" s="184">
        <v>241.21100000000001</v>
      </c>
      <c r="I265" s="185"/>
      <c r="J265" s="186">
        <f>ROUND(I265*H265,2)</f>
        <v>0</v>
      </c>
      <c r="K265" s="182" t="s">
        <v>152</v>
      </c>
      <c r="L265" s="41"/>
      <c r="M265" s="187" t="s">
        <v>19</v>
      </c>
      <c r="N265" s="188" t="s">
        <v>46</v>
      </c>
      <c r="O265" s="66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117</v>
      </c>
      <c r="AT265" s="191" t="s">
        <v>113</v>
      </c>
      <c r="AU265" s="191" t="s">
        <v>85</v>
      </c>
      <c r="AY265" s="19" t="s">
        <v>112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83</v>
      </c>
      <c r="BK265" s="192">
        <f>ROUND(I265*H265,2)</f>
        <v>0</v>
      </c>
      <c r="BL265" s="19" t="s">
        <v>117</v>
      </c>
      <c r="BM265" s="191" t="s">
        <v>406</v>
      </c>
    </row>
    <row r="266" spans="1:65" s="2" customFormat="1" ht="39">
      <c r="A266" s="36"/>
      <c r="B266" s="37"/>
      <c r="C266" s="38"/>
      <c r="D266" s="207" t="s">
        <v>154</v>
      </c>
      <c r="E266" s="38"/>
      <c r="F266" s="208" t="s">
        <v>407</v>
      </c>
      <c r="G266" s="38"/>
      <c r="H266" s="38"/>
      <c r="I266" s="110"/>
      <c r="J266" s="38"/>
      <c r="K266" s="38"/>
      <c r="L266" s="41"/>
      <c r="M266" s="209"/>
      <c r="N266" s="210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154</v>
      </c>
      <c r="AU266" s="19" t="s">
        <v>85</v>
      </c>
    </row>
    <row r="267" spans="1:65" s="14" customFormat="1" ht="11.25">
      <c r="B267" s="221"/>
      <c r="C267" s="222"/>
      <c r="D267" s="207" t="s">
        <v>156</v>
      </c>
      <c r="E267" s="223" t="s">
        <v>19</v>
      </c>
      <c r="F267" s="224" t="s">
        <v>396</v>
      </c>
      <c r="G267" s="222"/>
      <c r="H267" s="225">
        <v>241.21100000000001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156</v>
      </c>
      <c r="AU267" s="231" t="s">
        <v>85</v>
      </c>
      <c r="AV267" s="14" t="s">
        <v>85</v>
      </c>
      <c r="AW267" s="14" t="s">
        <v>37</v>
      </c>
      <c r="AX267" s="14" t="s">
        <v>83</v>
      </c>
      <c r="AY267" s="231" t="s">
        <v>112</v>
      </c>
    </row>
    <row r="268" spans="1:65" s="2" customFormat="1" ht="21.75" customHeight="1">
      <c r="A268" s="36"/>
      <c r="B268" s="37"/>
      <c r="C268" s="180" t="s">
        <v>408</v>
      </c>
      <c r="D268" s="180" t="s">
        <v>113</v>
      </c>
      <c r="E268" s="181" t="s">
        <v>409</v>
      </c>
      <c r="F268" s="182" t="s">
        <v>410</v>
      </c>
      <c r="G268" s="183" t="s">
        <v>227</v>
      </c>
      <c r="H268" s="184">
        <v>241.21100000000001</v>
      </c>
      <c r="I268" s="185"/>
      <c r="J268" s="186">
        <f>ROUND(I268*H268,2)</f>
        <v>0</v>
      </c>
      <c r="K268" s="182" t="s">
        <v>152</v>
      </c>
      <c r="L268" s="41"/>
      <c r="M268" s="187" t="s">
        <v>19</v>
      </c>
      <c r="N268" s="188" t="s">
        <v>46</v>
      </c>
      <c r="O268" s="66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1" t="s">
        <v>117</v>
      </c>
      <c r="AT268" s="191" t="s">
        <v>113</v>
      </c>
      <c r="AU268" s="191" t="s">
        <v>85</v>
      </c>
      <c r="AY268" s="19" t="s">
        <v>112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9" t="s">
        <v>83</v>
      </c>
      <c r="BK268" s="192">
        <f>ROUND(I268*H268,2)</f>
        <v>0</v>
      </c>
      <c r="BL268" s="19" t="s">
        <v>117</v>
      </c>
      <c r="BM268" s="191" t="s">
        <v>411</v>
      </c>
    </row>
    <row r="269" spans="1:65" s="14" customFormat="1" ht="11.25">
      <c r="B269" s="221"/>
      <c r="C269" s="222"/>
      <c r="D269" s="207" t="s">
        <v>156</v>
      </c>
      <c r="E269" s="223" t="s">
        <v>19</v>
      </c>
      <c r="F269" s="224" t="s">
        <v>396</v>
      </c>
      <c r="G269" s="222"/>
      <c r="H269" s="225">
        <v>241.21100000000001</v>
      </c>
      <c r="I269" s="226"/>
      <c r="J269" s="222"/>
      <c r="K269" s="222"/>
      <c r="L269" s="227"/>
      <c r="M269" s="228"/>
      <c r="N269" s="229"/>
      <c r="O269" s="229"/>
      <c r="P269" s="229"/>
      <c r="Q269" s="229"/>
      <c r="R269" s="229"/>
      <c r="S269" s="229"/>
      <c r="T269" s="230"/>
      <c r="AT269" s="231" t="s">
        <v>156</v>
      </c>
      <c r="AU269" s="231" t="s">
        <v>85</v>
      </c>
      <c r="AV269" s="14" t="s">
        <v>85</v>
      </c>
      <c r="AW269" s="14" t="s">
        <v>37</v>
      </c>
      <c r="AX269" s="14" t="s">
        <v>83</v>
      </c>
      <c r="AY269" s="231" t="s">
        <v>112</v>
      </c>
    </row>
    <row r="270" spans="1:65" s="11" customFormat="1" ht="22.9" customHeight="1">
      <c r="B270" s="166"/>
      <c r="C270" s="167"/>
      <c r="D270" s="168" t="s">
        <v>74</v>
      </c>
      <c r="E270" s="205" t="s">
        <v>412</v>
      </c>
      <c r="F270" s="205" t="s">
        <v>413</v>
      </c>
      <c r="G270" s="167"/>
      <c r="H270" s="167"/>
      <c r="I270" s="170"/>
      <c r="J270" s="206">
        <f>BK270</f>
        <v>0</v>
      </c>
      <c r="K270" s="167"/>
      <c r="L270" s="172"/>
      <c r="M270" s="173"/>
      <c r="N270" s="174"/>
      <c r="O270" s="174"/>
      <c r="P270" s="175">
        <f>P271</f>
        <v>0</v>
      </c>
      <c r="Q270" s="174"/>
      <c r="R270" s="175">
        <f>R271</f>
        <v>0</v>
      </c>
      <c r="S270" s="174"/>
      <c r="T270" s="176">
        <f>T271</f>
        <v>0</v>
      </c>
      <c r="AR270" s="177" t="s">
        <v>83</v>
      </c>
      <c r="AT270" s="178" t="s">
        <v>74</v>
      </c>
      <c r="AU270" s="178" t="s">
        <v>83</v>
      </c>
      <c r="AY270" s="177" t="s">
        <v>112</v>
      </c>
      <c r="BK270" s="179">
        <f>BK271</f>
        <v>0</v>
      </c>
    </row>
    <row r="271" spans="1:65" s="2" customFormat="1" ht="21.75" customHeight="1">
      <c r="A271" s="36"/>
      <c r="B271" s="37"/>
      <c r="C271" s="180" t="s">
        <v>414</v>
      </c>
      <c r="D271" s="180" t="s">
        <v>113</v>
      </c>
      <c r="E271" s="181" t="s">
        <v>415</v>
      </c>
      <c r="F271" s="182" t="s">
        <v>416</v>
      </c>
      <c r="G271" s="183" t="s">
        <v>227</v>
      </c>
      <c r="H271" s="184">
        <v>363.96</v>
      </c>
      <c r="I271" s="185"/>
      <c r="J271" s="186">
        <f>ROUND(I271*H271,2)</f>
        <v>0</v>
      </c>
      <c r="K271" s="182" t="s">
        <v>152</v>
      </c>
      <c r="L271" s="41"/>
      <c r="M271" s="187" t="s">
        <v>19</v>
      </c>
      <c r="N271" s="188" t="s">
        <v>46</v>
      </c>
      <c r="O271" s="66"/>
      <c r="P271" s="189">
        <f>O271*H271</f>
        <v>0</v>
      </c>
      <c r="Q271" s="189">
        <v>0</v>
      </c>
      <c r="R271" s="189">
        <f>Q271*H271</f>
        <v>0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117</v>
      </c>
      <c r="AT271" s="191" t="s">
        <v>113</v>
      </c>
      <c r="AU271" s="191" t="s">
        <v>85</v>
      </c>
      <c r="AY271" s="19" t="s">
        <v>112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83</v>
      </c>
      <c r="BK271" s="192">
        <f>ROUND(I271*H271,2)</f>
        <v>0</v>
      </c>
      <c r="BL271" s="19" t="s">
        <v>117</v>
      </c>
      <c r="BM271" s="191" t="s">
        <v>417</v>
      </c>
    </row>
    <row r="272" spans="1:65" s="11" customFormat="1" ht="25.9" customHeight="1">
      <c r="B272" s="166"/>
      <c r="C272" s="167"/>
      <c r="D272" s="168" t="s">
        <v>74</v>
      </c>
      <c r="E272" s="169" t="s">
        <v>418</v>
      </c>
      <c r="F272" s="169" t="s">
        <v>419</v>
      </c>
      <c r="G272" s="167"/>
      <c r="H272" s="167"/>
      <c r="I272" s="170"/>
      <c r="J272" s="171">
        <f>BK272</f>
        <v>0</v>
      </c>
      <c r="K272" s="167"/>
      <c r="L272" s="172"/>
      <c r="M272" s="173"/>
      <c r="N272" s="174"/>
      <c r="O272" s="174"/>
      <c r="P272" s="175">
        <f>P273</f>
        <v>0</v>
      </c>
      <c r="Q272" s="174"/>
      <c r="R272" s="175">
        <f>R273</f>
        <v>0.14931</v>
      </c>
      <c r="S272" s="174"/>
      <c r="T272" s="176">
        <f>T273</f>
        <v>0</v>
      </c>
      <c r="AR272" s="177" t="s">
        <v>85</v>
      </c>
      <c r="AT272" s="178" t="s">
        <v>74</v>
      </c>
      <c r="AU272" s="178" t="s">
        <v>75</v>
      </c>
      <c r="AY272" s="177" t="s">
        <v>112</v>
      </c>
      <c r="BK272" s="179">
        <f>BK273</f>
        <v>0</v>
      </c>
    </row>
    <row r="273" spans="1:65" s="11" customFormat="1" ht="22.9" customHeight="1">
      <c r="B273" s="166"/>
      <c r="C273" s="167"/>
      <c r="D273" s="168" t="s">
        <v>74</v>
      </c>
      <c r="E273" s="205" t="s">
        <v>420</v>
      </c>
      <c r="F273" s="205" t="s">
        <v>421</v>
      </c>
      <c r="G273" s="167"/>
      <c r="H273" s="167"/>
      <c r="I273" s="170"/>
      <c r="J273" s="206">
        <f>BK273</f>
        <v>0</v>
      </c>
      <c r="K273" s="167"/>
      <c r="L273" s="172"/>
      <c r="M273" s="173"/>
      <c r="N273" s="174"/>
      <c r="O273" s="174"/>
      <c r="P273" s="175">
        <f>SUM(P274:P276)</f>
        <v>0</v>
      </c>
      <c r="Q273" s="174"/>
      <c r="R273" s="175">
        <f>SUM(R274:R276)</f>
        <v>0.14931</v>
      </c>
      <c r="S273" s="174"/>
      <c r="T273" s="176">
        <f>SUM(T274:T276)</f>
        <v>0</v>
      </c>
      <c r="AR273" s="177" t="s">
        <v>85</v>
      </c>
      <c r="AT273" s="178" t="s">
        <v>74</v>
      </c>
      <c r="AU273" s="178" t="s">
        <v>83</v>
      </c>
      <c r="AY273" s="177" t="s">
        <v>112</v>
      </c>
      <c r="BK273" s="179">
        <f>SUM(BK274:BK276)</f>
        <v>0</v>
      </c>
    </row>
    <row r="274" spans="1:65" s="2" customFormat="1" ht="21.75" customHeight="1">
      <c r="A274" s="36"/>
      <c r="B274" s="37"/>
      <c r="C274" s="180" t="s">
        <v>422</v>
      </c>
      <c r="D274" s="180" t="s">
        <v>113</v>
      </c>
      <c r="E274" s="181" t="s">
        <v>423</v>
      </c>
      <c r="F274" s="182" t="s">
        <v>424</v>
      </c>
      <c r="G274" s="183" t="s">
        <v>151</v>
      </c>
      <c r="H274" s="184">
        <v>378</v>
      </c>
      <c r="I274" s="185"/>
      <c r="J274" s="186">
        <f>ROUND(I274*H274,2)</f>
        <v>0</v>
      </c>
      <c r="K274" s="182" t="s">
        <v>19</v>
      </c>
      <c r="L274" s="41"/>
      <c r="M274" s="187" t="s">
        <v>19</v>
      </c>
      <c r="N274" s="188" t="s">
        <v>46</v>
      </c>
      <c r="O274" s="66"/>
      <c r="P274" s="189">
        <f>O274*H274</f>
        <v>0</v>
      </c>
      <c r="Q274" s="189">
        <v>3.9500000000000001E-4</v>
      </c>
      <c r="R274" s="189">
        <f>Q274*H274</f>
        <v>0.14931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243</v>
      </c>
      <c r="AT274" s="191" t="s">
        <v>113</v>
      </c>
      <c r="AU274" s="191" t="s">
        <v>85</v>
      </c>
      <c r="AY274" s="19" t="s">
        <v>112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83</v>
      </c>
      <c r="BK274" s="192">
        <f>ROUND(I274*H274,2)</f>
        <v>0</v>
      </c>
      <c r="BL274" s="19" t="s">
        <v>243</v>
      </c>
      <c r="BM274" s="191" t="s">
        <v>425</v>
      </c>
    </row>
    <row r="275" spans="1:65" s="13" customFormat="1" ht="11.25">
      <c r="B275" s="211"/>
      <c r="C275" s="212"/>
      <c r="D275" s="207" t="s">
        <v>156</v>
      </c>
      <c r="E275" s="213" t="s">
        <v>19</v>
      </c>
      <c r="F275" s="214" t="s">
        <v>157</v>
      </c>
      <c r="G275" s="212"/>
      <c r="H275" s="213" t="s">
        <v>19</v>
      </c>
      <c r="I275" s="215"/>
      <c r="J275" s="212"/>
      <c r="K275" s="212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156</v>
      </c>
      <c r="AU275" s="220" t="s">
        <v>85</v>
      </c>
      <c r="AV275" s="13" t="s">
        <v>83</v>
      </c>
      <c r="AW275" s="13" t="s">
        <v>37</v>
      </c>
      <c r="AX275" s="13" t="s">
        <v>75</v>
      </c>
      <c r="AY275" s="220" t="s">
        <v>112</v>
      </c>
    </row>
    <row r="276" spans="1:65" s="14" customFormat="1" ht="11.25">
      <c r="B276" s="221"/>
      <c r="C276" s="222"/>
      <c r="D276" s="207" t="s">
        <v>156</v>
      </c>
      <c r="E276" s="223" t="s">
        <v>19</v>
      </c>
      <c r="F276" s="224" t="s">
        <v>426</v>
      </c>
      <c r="G276" s="222"/>
      <c r="H276" s="225">
        <v>378</v>
      </c>
      <c r="I276" s="226"/>
      <c r="J276" s="222"/>
      <c r="K276" s="222"/>
      <c r="L276" s="227"/>
      <c r="M276" s="264"/>
      <c r="N276" s="265"/>
      <c r="O276" s="265"/>
      <c r="P276" s="265"/>
      <c r="Q276" s="265"/>
      <c r="R276" s="265"/>
      <c r="S276" s="265"/>
      <c r="T276" s="266"/>
      <c r="AT276" s="231" t="s">
        <v>156</v>
      </c>
      <c r="AU276" s="231" t="s">
        <v>85</v>
      </c>
      <c r="AV276" s="14" t="s">
        <v>85</v>
      </c>
      <c r="AW276" s="14" t="s">
        <v>37</v>
      </c>
      <c r="AX276" s="14" t="s">
        <v>83</v>
      </c>
      <c r="AY276" s="231" t="s">
        <v>112</v>
      </c>
    </row>
    <row r="277" spans="1:65" s="2" customFormat="1" ht="6.95" customHeight="1">
      <c r="A277" s="36"/>
      <c r="B277" s="49"/>
      <c r="C277" s="50"/>
      <c r="D277" s="50"/>
      <c r="E277" s="50"/>
      <c r="F277" s="50"/>
      <c r="G277" s="50"/>
      <c r="H277" s="50"/>
      <c r="I277" s="138"/>
      <c r="J277" s="50"/>
      <c r="K277" s="50"/>
      <c r="L277" s="41"/>
      <c r="M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</row>
  </sheetData>
  <sheetProtection algorithmName="SHA-512" hashValue="FPmzYCpz2lIrE6AR8ZZhT5J6DP03x6vwQfLqjyNegHblZGZs8RiFrchL4KdR1rL/GkQzcEOP3y92qC5wltMx3Q==" saltValue="xjiJWeOBa1M3WNGPfgmNR6hcjn2VPoz4FfO1o4yJS2yrOsZcyRD+pRv8es6bAqTvKCik5atYKnI6JsEWmce6qQ==" spinCount="100000" sheet="1" objects="1" scenarios="1" formatColumns="0" formatRows="0" autoFilter="0"/>
  <autoFilter ref="C87:K276" xr:uid="{00000000-0009-0000-0000-000002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67" customWidth="1"/>
    <col min="2" max="2" width="1.6640625" style="267" customWidth="1"/>
    <col min="3" max="4" width="5" style="267" customWidth="1"/>
    <col min="5" max="5" width="11.6640625" style="267" customWidth="1"/>
    <col min="6" max="6" width="9.1640625" style="267" customWidth="1"/>
    <col min="7" max="7" width="5" style="267" customWidth="1"/>
    <col min="8" max="8" width="77.83203125" style="267" customWidth="1"/>
    <col min="9" max="10" width="20" style="267" customWidth="1"/>
    <col min="11" max="11" width="1.6640625" style="267" customWidth="1"/>
  </cols>
  <sheetData>
    <row r="1" spans="2:11" s="1" customFormat="1" ht="37.5" customHeight="1"/>
    <row r="2" spans="2:11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7" customFormat="1" ht="45" customHeight="1">
      <c r="B3" s="271"/>
      <c r="C3" s="396" t="s">
        <v>427</v>
      </c>
      <c r="D3" s="396"/>
      <c r="E3" s="396"/>
      <c r="F3" s="396"/>
      <c r="G3" s="396"/>
      <c r="H3" s="396"/>
      <c r="I3" s="396"/>
      <c r="J3" s="396"/>
      <c r="K3" s="272"/>
    </row>
    <row r="4" spans="2:11" s="1" customFormat="1" ht="25.5" customHeight="1">
      <c r="B4" s="273"/>
      <c r="C4" s="401" t="s">
        <v>428</v>
      </c>
      <c r="D4" s="401"/>
      <c r="E4" s="401"/>
      <c r="F4" s="401"/>
      <c r="G4" s="401"/>
      <c r="H4" s="401"/>
      <c r="I4" s="401"/>
      <c r="J4" s="401"/>
      <c r="K4" s="274"/>
    </row>
    <row r="5" spans="2:11" s="1" customFormat="1" ht="5.25" customHeight="1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s="1" customFormat="1" ht="15" customHeight="1">
      <c r="B6" s="273"/>
      <c r="C6" s="400" t="s">
        <v>429</v>
      </c>
      <c r="D6" s="400"/>
      <c r="E6" s="400"/>
      <c r="F6" s="400"/>
      <c r="G6" s="400"/>
      <c r="H6" s="400"/>
      <c r="I6" s="400"/>
      <c r="J6" s="400"/>
      <c r="K6" s="274"/>
    </row>
    <row r="7" spans="2:11" s="1" customFormat="1" ht="15" customHeight="1">
      <c r="B7" s="277"/>
      <c r="C7" s="400" t="s">
        <v>430</v>
      </c>
      <c r="D7" s="400"/>
      <c r="E7" s="400"/>
      <c r="F7" s="400"/>
      <c r="G7" s="400"/>
      <c r="H7" s="400"/>
      <c r="I7" s="400"/>
      <c r="J7" s="400"/>
      <c r="K7" s="274"/>
    </row>
    <row r="8" spans="2:11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s="1" customFormat="1" ht="15" customHeight="1">
      <c r="B9" s="277"/>
      <c r="C9" s="400" t="s">
        <v>431</v>
      </c>
      <c r="D9" s="400"/>
      <c r="E9" s="400"/>
      <c r="F9" s="400"/>
      <c r="G9" s="400"/>
      <c r="H9" s="400"/>
      <c r="I9" s="400"/>
      <c r="J9" s="400"/>
      <c r="K9" s="274"/>
    </row>
    <row r="10" spans="2:11" s="1" customFormat="1" ht="15" customHeight="1">
      <c r="B10" s="277"/>
      <c r="C10" s="276"/>
      <c r="D10" s="400" t="s">
        <v>432</v>
      </c>
      <c r="E10" s="400"/>
      <c r="F10" s="400"/>
      <c r="G10" s="400"/>
      <c r="H10" s="400"/>
      <c r="I10" s="400"/>
      <c r="J10" s="400"/>
      <c r="K10" s="274"/>
    </row>
    <row r="11" spans="2:11" s="1" customFormat="1" ht="15" customHeight="1">
      <c r="B11" s="277"/>
      <c r="C11" s="278"/>
      <c r="D11" s="400" t="s">
        <v>433</v>
      </c>
      <c r="E11" s="400"/>
      <c r="F11" s="400"/>
      <c r="G11" s="400"/>
      <c r="H11" s="400"/>
      <c r="I11" s="400"/>
      <c r="J11" s="400"/>
      <c r="K11" s="274"/>
    </row>
    <row r="12" spans="2:11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pans="2:11" s="1" customFormat="1" ht="15" customHeight="1">
      <c r="B13" s="277"/>
      <c r="C13" s="278"/>
      <c r="D13" s="279" t="s">
        <v>434</v>
      </c>
      <c r="E13" s="276"/>
      <c r="F13" s="276"/>
      <c r="G13" s="276"/>
      <c r="H13" s="276"/>
      <c r="I13" s="276"/>
      <c r="J13" s="276"/>
      <c r="K13" s="274"/>
    </row>
    <row r="14" spans="2:11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pans="2:11" s="1" customFormat="1" ht="15" customHeight="1">
      <c r="B15" s="277"/>
      <c r="C15" s="278"/>
      <c r="D15" s="400" t="s">
        <v>435</v>
      </c>
      <c r="E15" s="400"/>
      <c r="F15" s="400"/>
      <c r="G15" s="400"/>
      <c r="H15" s="400"/>
      <c r="I15" s="400"/>
      <c r="J15" s="400"/>
      <c r="K15" s="274"/>
    </row>
    <row r="16" spans="2:11" s="1" customFormat="1" ht="15" customHeight="1">
      <c r="B16" s="277"/>
      <c r="C16" s="278"/>
      <c r="D16" s="400" t="s">
        <v>436</v>
      </c>
      <c r="E16" s="400"/>
      <c r="F16" s="400"/>
      <c r="G16" s="400"/>
      <c r="H16" s="400"/>
      <c r="I16" s="400"/>
      <c r="J16" s="400"/>
      <c r="K16" s="274"/>
    </row>
    <row r="17" spans="2:11" s="1" customFormat="1" ht="15" customHeight="1">
      <c r="B17" s="277"/>
      <c r="C17" s="278"/>
      <c r="D17" s="400" t="s">
        <v>437</v>
      </c>
      <c r="E17" s="400"/>
      <c r="F17" s="400"/>
      <c r="G17" s="400"/>
      <c r="H17" s="400"/>
      <c r="I17" s="400"/>
      <c r="J17" s="400"/>
      <c r="K17" s="274"/>
    </row>
    <row r="18" spans="2:11" s="1" customFormat="1" ht="15" customHeight="1">
      <c r="B18" s="277"/>
      <c r="C18" s="278"/>
      <c r="D18" s="278"/>
      <c r="E18" s="280" t="s">
        <v>82</v>
      </c>
      <c r="F18" s="400" t="s">
        <v>438</v>
      </c>
      <c r="G18" s="400"/>
      <c r="H18" s="400"/>
      <c r="I18" s="400"/>
      <c r="J18" s="400"/>
      <c r="K18" s="274"/>
    </row>
    <row r="19" spans="2:11" s="1" customFormat="1" ht="15" customHeight="1">
      <c r="B19" s="277"/>
      <c r="C19" s="278"/>
      <c r="D19" s="278"/>
      <c r="E19" s="280" t="s">
        <v>439</v>
      </c>
      <c r="F19" s="400" t="s">
        <v>440</v>
      </c>
      <c r="G19" s="400"/>
      <c r="H19" s="400"/>
      <c r="I19" s="400"/>
      <c r="J19" s="400"/>
      <c r="K19" s="274"/>
    </row>
    <row r="20" spans="2:11" s="1" customFormat="1" ht="15" customHeight="1">
      <c r="B20" s="277"/>
      <c r="C20" s="278"/>
      <c r="D20" s="278"/>
      <c r="E20" s="280" t="s">
        <v>441</v>
      </c>
      <c r="F20" s="400" t="s">
        <v>442</v>
      </c>
      <c r="G20" s="400"/>
      <c r="H20" s="400"/>
      <c r="I20" s="400"/>
      <c r="J20" s="400"/>
      <c r="K20" s="274"/>
    </row>
    <row r="21" spans="2:11" s="1" customFormat="1" ht="15" customHeight="1">
      <c r="B21" s="277"/>
      <c r="C21" s="278"/>
      <c r="D21" s="278"/>
      <c r="E21" s="280" t="s">
        <v>443</v>
      </c>
      <c r="F21" s="400" t="s">
        <v>444</v>
      </c>
      <c r="G21" s="400"/>
      <c r="H21" s="400"/>
      <c r="I21" s="400"/>
      <c r="J21" s="400"/>
      <c r="K21" s="274"/>
    </row>
    <row r="22" spans="2:11" s="1" customFormat="1" ht="15" customHeight="1">
      <c r="B22" s="277"/>
      <c r="C22" s="278"/>
      <c r="D22" s="278"/>
      <c r="E22" s="280" t="s">
        <v>445</v>
      </c>
      <c r="F22" s="400" t="s">
        <v>446</v>
      </c>
      <c r="G22" s="400"/>
      <c r="H22" s="400"/>
      <c r="I22" s="400"/>
      <c r="J22" s="400"/>
      <c r="K22" s="274"/>
    </row>
    <row r="23" spans="2:11" s="1" customFormat="1" ht="15" customHeight="1">
      <c r="B23" s="277"/>
      <c r="C23" s="278"/>
      <c r="D23" s="278"/>
      <c r="E23" s="280" t="s">
        <v>447</v>
      </c>
      <c r="F23" s="400" t="s">
        <v>448</v>
      </c>
      <c r="G23" s="400"/>
      <c r="H23" s="400"/>
      <c r="I23" s="400"/>
      <c r="J23" s="400"/>
      <c r="K23" s="274"/>
    </row>
    <row r="24" spans="2:11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pans="2:11" s="1" customFormat="1" ht="15" customHeight="1">
      <c r="B25" s="277"/>
      <c r="C25" s="400" t="s">
        <v>449</v>
      </c>
      <c r="D25" s="400"/>
      <c r="E25" s="400"/>
      <c r="F25" s="400"/>
      <c r="G25" s="400"/>
      <c r="H25" s="400"/>
      <c r="I25" s="400"/>
      <c r="J25" s="400"/>
      <c r="K25" s="274"/>
    </row>
    <row r="26" spans="2:11" s="1" customFormat="1" ht="15" customHeight="1">
      <c r="B26" s="277"/>
      <c r="C26" s="400" t="s">
        <v>450</v>
      </c>
      <c r="D26" s="400"/>
      <c r="E26" s="400"/>
      <c r="F26" s="400"/>
      <c r="G26" s="400"/>
      <c r="H26" s="400"/>
      <c r="I26" s="400"/>
      <c r="J26" s="400"/>
      <c r="K26" s="274"/>
    </row>
    <row r="27" spans="2:11" s="1" customFormat="1" ht="15" customHeight="1">
      <c r="B27" s="277"/>
      <c r="C27" s="276"/>
      <c r="D27" s="400" t="s">
        <v>451</v>
      </c>
      <c r="E27" s="400"/>
      <c r="F27" s="400"/>
      <c r="G27" s="400"/>
      <c r="H27" s="400"/>
      <c r="I27" s="400"/>
      <c r="J27" s="400"/>
      <c r="K27" s="274"/>
    </row>
    <row r="28" spans="2:11" s="1" customFormat="1" ht="15" customHeight="1">
      <c r="B28" s="277"/>
      <c r="C28" s="278"/>
      <c r="D28" s="400" t="s">
        <v>452</v>
      </c>
      <c r="E28" s="400"/>
      <c r="F28" s="400"/>
      <c r="G28" s="400"/>
      <c r="H28" s="400"/>
      <c r="I28" s="400"/>
      <c r="J28" s="400"/>
      <c r="K28" s="274"/>
    </row>
    <row r="29" spans="2:11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pans="2:11" s="1" customFormat="1" ht="15" customHeight="1">
      <c r="B30" s="277"/>
      <c r="C30" s="278"/>
      <c r="D30" s="400" t="s">
        <v>453</v>
      </c>
      <c r="E30" s="400"/>
      <c r="F30" s="400"/>
      <c r="G30" s="400"/>
      <c r="H30" s="400"/>
      <c r="I30" s="400"/>
      <c r="J30" s="400"/>
      <c r="K30" s="274"/>
    </row>
    <row r="31" spans="2:11" s="1" customFormat="1" ht="15" customHeight="1">
      <c r="B31" s="277"/>
      <c r="C31" s="278"/>
      <c r="D31" s="400" t="s">
        <v>454</v>
      </c>
      <c r="E31" s="400"/>
      <c r="F31" s="400"/>
      <c r="G31" s="400"/>
      <c r="H31" s="400"/>
      <c r="I31" s="400"/>
      <c r="J31" s="400"/>
      <c r="K31" s="274"/>
    </row>
    <row r="32" spans="2:11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pans="2:11" s="1" customFormat="1" ht="15" customHeight="1">
      <c r="B33" s="277"/>
      <c r="C33" s="278"/>
      <c r="D33" s="400" t="s">
        <v>455</v>
      </c>
      <c r="E33" s="400"/>
      <c r="F33" s="400"/>
      <c r="G33" s="400"/>
      <c r="H33" s="400"/>
      <c r="I33" s="400"/>
      <c r="J33" s="400"/>
      <c r="K33" s="274"/>
    </row>
    <row r="34" spans="2:11" s="1" customFormat="1" ht="15" customHeight="1">
      <c r="B34" s="277"/>
      <c r="C34" s="278"/>
      <c r="D34" s="400" t="s">
        <v>456</v>
      </c>
      <c r="E34" s="400"/>
      <c r="F34" s="400"/>
      <c r="G34" s="400"/>
      <c r="H34" s="400"/>
      <c r="I34" s="400"/>
      <c r="J34" s="400"/>
      <c r="K34" s="274"/>
    </row>
    <row r="35" spans="2:11" s="1" customFormat="1" ht="15" customHeight="1">
      <c r="B35" s="277"/>
      <c r="C35" s="278"/>
      <c r="D35" s="400" t="s">
        <v>457</v>
      </c>
      <c r="E35" s="400"/>
      <c r="F35" s="400"/>
      <c r="G35" s="400"/>
      <c r="H35" s="400"/>
      <c r="I35" s="400"/>
      <c r="J35" s="400"/>
      <c r="K35" s="274"/>
    </row>
    <row r="36" spans="2:11" s="1" customFormat="1" ht="15" customHeight="1">
      <c r="B36" s="277"/>
      <c r="C36" s="278"/>
      <c r="D36" s="276"/>
      <c r="E36" s="279" t="s">
        <v>98</v>
      </c>
      <c r="F36" s="276"/>
      <c r="G36" s="400" t="s">
        <v>458</v>
      </c>
      <c r="H36" s="400"/>
      <c r="I36" s="400"/>
      <c r="J36" s="400"/>
      <c r="K36" s="274"/>
    </row>
    <row r="37" spans="2:11" s="1" customFormat="1" ht="30.75" customHeight="1">
      <c r="B37" s="277"/>
      <c r="C37" s="278"/>
      <c r="D37" s="276"/>
      <c r="E37" s="279" t="s">
        <v>459</v>
      </c>
      <c r="F37" s="276"/>
      <c r="G37" s="400" t="s">
        <v>460</v>
      </c>
      <c r="H37" s="400"/>
      <c r="I37" s="400"/>
      <c r="J37" s="400"/>
      <c r="K37" s="274"/>
    </row>
    <row r="38" spans="2:11" s="1" customFormat="1" ht="15" customHeight="1">
      <c r="B38" s="277"/>
      <c r="C38" s="278"/>
      <c r="D38" s="276"/>
      <c r="E38" s="279" t="s">
        <v>56</v>
      </c>
      <c r="F38" s="276"/>
      <c r="G38" s="400" t="s">
        <v>461</v>
      </c>
      <c r="H38" s="400"/>
      <c r="I38" s="400"/>
      <c r="J38" s="400"/>
      <c r="K38" s="274"/>
    </row>
    <row r="39" spans="2:11" s="1" customFormat="1" ht="15" customHeight="1">
      <c r="B39" s="277"/>
      <c r="C39" s="278"/>
      <c r="D39" s="276"/>
      <c r="E39" s="279" t="s">
        <v>57</v>
      </c>
      <c r="F39" s="276"/>
      <c r="G39" s="400" t="s">
        <v>462</v>
      </c>
      <c r="H39" s="400"/>
      <c r="I39" s="400"/>
      <c r="J39" s="400"/>
      <c r="K39" s="274"/>
    </row>
    <row r="40" spans="2:11" s="1" customFormat="1" ht="15" customHeight="1">
      <c r="B40" s="277"/>
      <c r="C40" s="278"/>
      <c r="D40" s="276"/>
      <c r="E40" s="279" t="s">
        <v>99</v>
      </c>
      <c r="F40" s="276"/>
      <c r="G40" s="400" t="s">
        <v>463</v>
      </c>
      <c r="H40" s="400"/>
      <c r="I40" s="400"/>
      <c r="J40" s="400"/>
      <c r="K40" s="274"/>
    </row>
    <row r="41" spans="2:11" s="1" customFormat="1" ht="15" customHeight="1">
      <c r="B41" s="277"/>
      <c r="C41" s="278"/>
      <c r="D41" s="276"/>
      <c r="E41" s="279" t="s">
        <v>100</v>
      </c>
      <c r="F41" s="276"/>
      <c r="G41" s="400" t="s">
        <v>464</v>
      </c>
      <c r="H41" s="400"/>
      <c r="I41" s="400"/>
      <c r="J41" s="400"/>
      <c r="K41" s="274"/>
    </row>
    <row r="42" spans="2:11" s="1" customFormat="1" ht="15" customHeight="1">
      <c r="B42" s="277"/>
      <c r="C42" s="278"/>
      <c r="D42" s="276"/>
      <c r="E42" s="279" t="s">
        <v>465</v>
      </c>
      <c r="F42" s="276"/>
      <c r="G42" s="400" t="s">
        <v>466</v>
      </c>
      <c r="H42" s="400"/>
      <c r="I42" s="400"/>
      <c r="J42" s="400"/>
      <c r="K42" s="274"/>
    </row>
    <row r="43" spans="2:11" s="1" customFormat="1" ht="15" customHeight="1">
      <c r="B43" s="277"/>
      <c r="C43" s="278"/>
      <c r="D43" s="276"/>
      <c r="E43" s="279"/>
      <c r="F43" s="276"/>
      <c r="G43" s="400" t="s">
        <v>467</v>
      </c>
      <c r="H43" s="400"/>
      <c r="I43" s="400"/>
      <c r="J43" s="400"/>
      <c r="K43" s="274"/>
    </row>
    <row r="44" spans="2:11" s="1" customFormat="1" ht="15" customHeight="1">
      <c r="B44" s="277"/>
      <c r="C44" s="278"/>
      <c r="D44" s="276"/>
      <c r="E44" s="279" t="s">
        <v>468</v>
      </c>
      <c r="F44" s="276"/>
      <c r="G44" s="400" t="s">
        <v>469</v>
      </c>
      <c r="H44" s="400"/>
      <c r="I44" s="400"/>
      <c r="J44" s="400"/>
      <c r="K44" s="274"/>
    </row>
    <row r="45" spans="2:11" s="1" customFormat="1" ht="15" customHeight="1">
      <c r="B45" s="277"/>
      <c r="C45" s="278"/>
      <c r="D45" s="276"/>
      <c r="E45" s="279" t="s">
        <v>102</v>
      </c>
      <c r="F45" s="276"/>
      <c r="G45" s="400" t="s">
        <v>470</v>
      </c>
      <c r="H45" s="400"/>
      <c r="I45" s="400"/>
      <c r="J45" s="400"/>
      <c r="K45" s="274"/>
    </row>
    <row r="46" spans="2:11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pans="2:11" s="1" customFormat="1" ht="15" customHeight="1">
      <c r="B47" s="277"/>
      <c r="C47" s="278"/>
      <c r="D47" s="400" t="s">
        <v>471</v>
      </c>
      <c r="E47" s="400"/>
      <c r="F47" s="400"/>
      <c r="G47" s="400"/>
      <c r="H47" s="400"/>
      <c r="I47" s="400"/>
      <c r="J47" s="400"/>
      <c r="K47" s="274"/>
    </row>
    <row r="48" spans="2:11" s="1" customFormat="1" ht="15" customHeight="1">
      <c r="B48" s="277"/>
      <c r="C48" s="278"/>
      <c r="D48" s="278"/>
      <c r="E48" s="400" t="s">
        <v>472</v>
      </c>
      <c r="F48" s="400"/>
      <c r="G48" s="400"/>
      <c r="H48" s="400"/>
      <c r="I48" s="400"/>
      <c r="J48" s="400"/>
      <c r="K48" s="274"/>
    </row>
    <row r="49" spans="2:11" s="1" customFormat="1" ht="15" customHeight="1">
      <c r="B49" s="277"/>
      <c r="C49" s="278"/>
      <c r="D49" s="278"/>
      <c r="E49" s="400" t="s">
        <v>473</v>
      </c>
      <c r="F49" s="400"/>
      <c r="G49" s="400"/>
      <c r="H49" s="400"/>
      <c r="I49" s="400"/>
      <c r="J49" s="400"/>
      <c r="K49" s="274"/>
    </row>
    <row r="50" spans="2:11" s="1" customFormat="1" ht="15" customHeight="1">
      <c r="B50" s="277"/>
      <c r="C50" s="278"/>
      <c r="D50" s="278"/>
      <c r="E50" s="400" t="s">
        <v>474</v>
      </c>
      <c r="F50" s="400"/>
      <c r="G50" s="400"/>
      <c r="H50" s="400"/>
      <c r="I50" s="400"/>
      <c r="J50" s="400"/>
      <c r="K50" s="274"/>
    </row>
    <row r="51" spans="2:11" s="1" customFormat="1" ht="15" customHeight="1">
      <c r="B51" s="277"/>
      <c r="C51" s="278"/>
      <c r="D51" s="400" t="s">
        <v>475</v>
      </c>
      <c r="E51" s="400"/>
      <c r="F51" s="400"/>
      <c r="G51" s="400"/>
      <c r="H51" s="400"/>
      <c r="I51" s="400"/>
      <c r="J51" s="400"/>
      <c r="K51" s="274"/>
    </row>
    <row r="52" spans="2:11" s="1" customFormat="1" ht="25.5" customHeight="1">
      <c r="B52" s="273"/>
      <c r="C52" s="401" t="s">
        <v>476</v>
      </c>
      <c r="D52" s="401"/>
      <c r="E52" s="401"/>
      <c r="F52" s="401"/>
      <c r="G52" s="401"/>
      <c r="H52" s="401"/>
      <c r="I52" s="401"/>
      <c r="J52" s="401"/>
      <c r="K52" s="274"/>
    </row>
    <row r="53" spans="2:11" s="1" customFormat="1" ht="5.25" customHeight="1">
      <c r="B53" s="273"/>
      <c r="C53" s="275"/>
      <c r="D53" s="275"/>
      <c r="E53" s="275"/>
      <c r="F53" s="275"/>
      <c r="G53" s="275"/>
      <c r="H53" s="275"/>
      <c r="I53" s="275"/>
      <c r="J53" s="275"/>
      <c r="K53" s="274"/>
    </row>
    <row r="54" spans="2:11" s="1" customFormat="1" ht="15" customHeight="1">
      <c r="B54" s="273"/>
      <c r="C54" s="400" t="s">
        <v>477</v>
      </c>
      <c r="D54" s="400"/>
      <c r="E54" s="400"/>
      <c r="F54" s="400"/>
      <c r="G54" s="400"/>
      <c r="H54" s="400"/>
      <c r="I54" s="400"/>
      <c r="J54" s="400"/>
      <c r="K54" s="274"/>
    </row>
    <row r="55" spans="2:11" s="1" customFormat="1" ht="15" customHeight="1">
      <c r="B55" s="273"/>
      <c r="C55" s="400" t="s">
        <v>478</v>
      </c>
      <c r="D55" s="400"/>
      <c r="E55" s="400"/>
      <c r="F55" s="400"/>
      <c r="G55" s="400"/>
      <c r="H55" s="400"/>
      <c r="I55" s="400"/>
      <c r="J55" s="400"/>
      <c r="K55" s="274"/>
    </row>
    <row r="56" spans="2:11" s="1" customFormat="1" ht="12.75" customHeight="1">
      <c r="B56" s="273"/>
      <c r="C56" s="276"/>
      <c r="D56" s="276"/>
      <c r="E56" s="276"/>
      <c r="F56" s="276"/>
      <c r="G56" s="276"/>
      <c r="H56" s="276"/>
      <c r="I56" s="276"/>
      <c r="J56" s="276"/>
      <c r="K56" s="274"/>
    </row>
    <row r="57" spans="2:11" s="1" customFormat="1" ht="15" customHeight="1">
      <c r="B57" s="273"/>
      <c r="C57" s="400" t="s">
        <v>479</v>
      </c>
      <c r="D57" s="400"/>
      <c r="E57" s="400"/>
      <c r="F57" s="400"/>
      <c r="G57" s="400"/>
      <c r="H57" s="400"/>
      <c r="I57" s="400"/>
      <c r="J57" s="400"/>
      <c r="K57" s="274"/>
    </row>
    <row r="58" spans="2:11" s="1" customFormat="1" ht="15" customHeight="1">
      <c r="B58" s="273"/>
      <c r="C58" s="278"/>
      <c r="D58" s="400" t="s">
        <v>480</v>
      </c>
      <c r="E58" s="400"/>
      <c r="F58" s="400"/>
      <c r="G58" s="400"/>
      <c r="H58" s="400"/>
      <c r="I58" s="400"/>
      <c r="J58" s="400"/>
      <c r="K58" s="274"/>
    </row>
    <row r="59" spans="2:11" s="1" customFormat="1" ht="15" customHeight="1">
      <c r="B59" s="273"/>
      <c r="C59" s="278"/>
      <c r="D59" s="400" t="s">
        <v>481</v>
      </c>
      <c r="E59" s="400"/>
      <c r="F59" s="400"/>
      <c r="G59" s="400"/>
      <c r="H59" s="400"/>
      <c r="I59" s="400"/>
      <c r="J59" s="400"/>
      <c r="K59" s="274"/>
    </row>
    <row r="60" spans="2:11" s="1" customFormat="1" ht="15" customHeight="1">
      <c r="B60" s="273"/>
      <c r="C60" s="278"/>
      <c r="D60" s="400" t="s">
        <v>482</v>
      </c>
      <c r="E60" s="400"/>
      <c r="F60" s="400"/>
      <c r="G60" s="400"/>
      <c r="H60" s="400"/>
      <c r="I60" s="400"/>
      <c r="J60" s="400"/>
      <c r="K60" s="274"/>
    </row>
    <row r="61" spans="2:11" s="1" customFormat="1" ht="15" customHeight="1">
      <c r="B61" s="273"/>
      <c r="C61" s="278"/>
      <c r="D61" s="400" t="s">
        <v>483</v>
      </c>
      <c r="E61" s="400"/>
      <c r="F61" s="400"/>
      <c r="G61" s="400"/>
      <c r="H61" s="400"/>
      <c r="I61" s="400"/>
      <c r="J61" s="400"/>
      <c r="K61" s="274"/>
    </row>
    <row r="62" spans="2:11" s="1" customFormat="1" ht="15" customHeight="1">
      <c r="B62" s="273"/>
      <c r="C62" s="278"/>
      <c r="D62" s="402" t="s">
        <v>484</v>
      </c>
      <c r="E62" s="402"/>
      <c r="F62" s="402"/>
      <c r="G62" s="402"/>
      <c r="H62" s="402"/>
      <c r="I62" s="402"/>
      <c r="J62" s="402"/>
      <c r="K62" s="274"/>
    </row>
    <row r="63" spans="2:11" s="1" customFormat="1" ht="15" customHeight="1">
      <c r="B63" s="273"/>
      <c r="C63" s="278"/>
      <c r="D63" s="400" t="s">
        <v>485</v>
      </c>
      <c r="E63" s="400"/>
      <c r="F63" s="400"/>
      <c r="G63" s="400"/>
      <c r="H63" s="400"/>
      <c r="I63" s="400"/>
      <c r="J63" s="400"/>
      <c r="K63" s="274"/>
    </row>
    <row r="64" spans="2:11" s="1" customFormat="1" ht="12.75" customHeight="1">
      <c r="B64" s="273"/>
      <c r="C64" s="278"/>
      <c r="D64" s="278"/>
      <c r="E64" s="281"/>
      <c r="F64" s="278"/>
      <c r="G64" s="278"/>
      <c r="H64" s="278"/>
      <c r="I64" s="278"/>
      <c r="J64" s="278"/>
      <c r="K64" s="274"/>
    </row>
    <row r="65" spans="2:11" s="1" customFormat="1" ht="15" customHeight="1">
      <c r="B65" s="273"/>
      <c r="C65" s="278"/>
      <c r="D65" s="400" t="s">
        <v>486</v>
      </c>
      <c r="E65" s="400"/>
      <c r="F65" s="400"/>
      <c r="G65" s="400"/>
      <c r="H65" s="400"/>
      <c r="I65" s="400"/>
      <c r="J65" s="400"/>
      <c r="K65" s="274"/>
    </row>
    <row r="66" spans="2:11" s="1" customFormat="1" ht="15" customHeight="1">
      <c r="B66" s="273"/>
      <c r="C66" s="278"/>
      <c r="D66" s="402" t="s">
        <v>487</v>
      </c>
      <c r="E66" s="402"/>
      <c r="F66" s="402"/>
      <c r="G66" s="402"/>
      <c r="H66" s="402"/>
      <c r="I66" s="402"/>
      <c r="J66" s="402"/>
      <c r="K66" s="274"/>
    </row>
    <row r="67" spans="2:11" s="1" customFormat="1" ht="15" customHeight="1">
      <c r="B67" s="273"/>
      <c r="C67" s="278"/>
      <c r="D67" s="400" t="s">
        <v>488</v>
      </c>
      <c r="E67" s="400"/>
      <c r="F67" s="400"/>
      <c r="G67" s="400"/>
      <c r="H67" s="400"/>
      <c r="I67" s="400"/>
      <c r="J67" s="400"/>
      <c r="K67" s="274"/>
    </row>
    <row r="68" spans="2:11" s="1" customFormat="1" ht="15" customHeight="1">
      <c r="B68" s="273"/>
      <c r="C68" s="278"/>
      <c r="D68" s="400" t="s">
        <v>489</v>
      </c>
      <c r="E68" s="400"/>
      <c r="F68" s="400"/>
      <c r="G68" s="400"/>
      <c r="H68" s="400"/>
      <c r="I68" s="400"/>
      <c r="J68" s="400"/>
      <c r="K68" s="274"/>
    </row>
    <row r="69" spans="2:11" s="1" customFormat="1" ht="15" customHeight="1">
      <c r="B69" s="273"/>
      <c r="C69" s="278"/>
      <c r="D69" s="400" t="s">
        <v>490</v>
      </c>
      <c r="E69" s="400"/>
      <c r="F69" s="400"/>
      <c r="G69" s="400"/>
      <c r="H69" s="400"/>
      <c r="I69" s="400"/>
      <c r="J69" s="400"/>
      <c r="K69" s="274"/>
    </row>
    <row r="70" spans="2:11" s="1" customFormat="1" ht="15" customHeight="1">
      <c r="B70" s="273"/>
      <c r="C70" s="278"/>
      <c r="D70" s="400" t="s">
        <v>491</v>
      </c>
      <c r="E70" s="400"/>
      <c r="F70" s="400"/>
      <c r="G70" s="400"/>
      <c r="H70" s="400"/>
      <c r="I70" s="400"/>
      <c r="J70" s="400"/>
      <c r="K70" s="274"/>
    </row>
    <row r="71" spans="2:1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pans="2:11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2:11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pans="2:11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pans="2:11" s="1" customFormat="1" ht="45" customHeight="1">
      <c r="B75" s="290"/>
      <c r="C75" s="395" t="s">
        <v>492</v>
      </c>
      <c r="D75" s="395"/>
      <c r="E75" s="395"/>
      <c r="F75" s="395"/>
      <c r="G75" s="395"/>
      <c r="H75" s="395"/>
      <c r="I75" s="395"/>
      <c r="J75" s="395"/>
      <c r="K75" s="291"/>
    </row>
    <row r="76" spans="2:11" s="1" customFormat="1" ht="17.25" customHeight="1">
      <c r="B76" s="290"/>
      <c r="C76" s="292" t="s">
        <v>493</v>
      </c>
      <c r="D76" s="292"/>
      <c r="E76" s="292"/>
      <c r="F76" s="292" t="s">
        <v>494</v>
      </c>
      <c r="G76" s="293"/>
      <c r="H76" s="292" t="s">
        <v>57</v>
      </c>
      <c r="I76" s="292" t="s">
        <v>60</v>
      </c>
      <c r="J76" s="292" t="s">
        <v>495</v>
      </c>
      <c r="K76" s="291"/>
    </row>
    <row r="77" spans="2:11" s="1" customFormat="1" ht="17.25" customHeight="1">
      <c r="B77" s="290"/>
      <c r="C77" s="294" t="s">
        <v>496</v>
      </c>
      <c r="D77" s="294"/>
      <c r="E77" s="294"/>
      <c r="F77" s="295" t="s">
        <v>497</v>
      </c>
      <c r="G77" s="296"/>
      <c r="H77" s="294"/>
      <c r="I77" s="294"/>
      <c r="J77" s="294" t="s">
        <v>498</v>
      </c>
      <c r="K77" s="291"/>
    </row>
    <row r="78" spans="2:11" s="1" customFormat="1" ht="5.25" customHeight="1">
      <c r="B78" s="290"/>
      <c r="C78" s="297"/>
      <c r="D78" s="297"/>
      <c r="E78" s="297"/>
      <c r="F78" s="297"/>
      <c r="G78" s="298"/>
      <c r="H78" s="297"/>
      <c r="I78" s="297"/>
      <c r="J78" s="297"/>
      <c r="K78" s="291"/>
    </row>
    <row r="79" spans="2:11" s="1" customFormat="1" ht="15" customHeight="1">
      <c r="B79" s="290"/>
      <c r="C79" s="279" t="s">
        <v>56</v>
      </c>
      <c r="D79" s="297"/>
      <c r="E79" s="297"/>
      <c r="F79" s="299" t="s">
        <v>499</v>
      </c>
      <c r="G79" s="298"/>
      <c r="H79" s="279" t="s">
        <v>500</v>
      </c>
      <c r="I79" s="279" t="s">
        <v>501</v>
      </c>
      <c r="J79" s="279">
        <v>20</v>
      </c>
      <c r="K79" s="291"/>
    </row>
    <row r="80" spans="2:11" s="1" customFormat="1" ht="15" customHeight="1">
      <c r="B80" s="290"/>
      <c r="C80" s="279" t="s">
        <v>502</v>
      </c>
      <c r="D80" s="279"/>
      <c r="E80" s="279"/>
      <c r="F80" s="299" t="s">
        <v>499</v>
      </c>
      <c r="G80" s="298"/>
      <c r="H80" s="279" t="s">
        <v>503</v>
      </c>
      <c r="I80" s="279" t="s">
        <v>501</v>
      </c>
      <c r="J80" s="279">
        <v>120</v>
      </c>
      <c r="K80" s="291"/>
    </row>
    <row r="81" spans="2:11" s="1" customFormat="1" ht="15" customHeight="1">
      <c r="B81" s="300"/>
      <c r="C81" s="279" t="s">
        <v>504</v>
      </c>
      <c r="D81" s="279"/>
      <c r="E81" s="279"/>
      <c r="F81" s="299" t="s">
        <v>505</v>
      </c>
      <c r="G81" s="298"/>
      <c r="H81" s="279" t="s">
        <v>506</v>
      </c>
      <c r="I81" s="279" t="s">
        <v>501</v>
      </c>
      <c r="J81" s="279">
        <v>50</v>
      </c>
      <c r="K81" s="291"/>
    </row>
    <row r="82" spans="2:11" s="1" customFormat="1" ht="15" customHeight="1">
      <c r="B82" s="300"/>
      <c r="C82" s="279" t="s">
        <v>507</v>
      </c>
      <c r="D82" s="279"/>
      <c r="E82" s="279"/>
      <c r="F82" s="299" t="s">
        <v>499</v>
      </c>
      <c r="G82" s="298"/>
      <c r="H82" s="279" t="s">
        <v>508</v>
      </c>
      <c r="I82" s="279" t="s">
        <v>509</v>
      </c>
      <c r="J82" s="279"/>
      <c r="K82" s="291"/>
    </row>
    <row r="83" spans="2:11" s="1" customFormat="1" ht="15" customHeight="1">
      <c r="B83" s="300"/>
      <c r="C83" s="301" t="s">
        <v>510</v>
      </c>
      <c r="D83" s="301"/>
      <c r="E83" s="301"/>
      <c r="F83" s="302" t="s">
        <v>505</v>
      </c>
      <c r="G83" s="301"/>
      <c r="H83" s="301" t="s">
        <v>511</v>
      </c>
      <c r="I83" s="301" t="s">
        <v>501</v>
      </c>
      <c r="J83" s="301">
        <v>15</v>
      </c>
      <c r="K83" s="291"/>
    </row>
    <row r="84" spans="2:11" s="1" customFormat="1" ht="15" customHeight="1">
      <c r="B84" s="300"/>
      <c r="C84" s="301" t="s">
        <v>512</v>
      </c>
      <c r="D84" s="301"/>
      <c r="E84" s="301"/>
      <c r="F84" s="302" t="s">
        <v>505</v>
      </c>
      <c r="G84" s="301"/>
      <c r="H84" s="301" t="s">
        <v>513</v>
      </c>
      <c r="I84" s="301" t="s">
        <v>501</v>
      </c>
      <c r="J84" s="301">
        <v>15</v>
      </c>
      <c r="K84" s="291"/>
    </row>
    <row r="85" spans="2:11" s="1" customFormat="1" ht="15" customHeight="1">
      <c r="B85" s="300"/>
      <c r="C85" s="301" t="s">
        <v>514</v>
      </c>
      <c r="D85" s="301"/>
      <c r="E85" s="301"/>
      <c r="F85" s="302" t="s">
        <v>505</v>
      </c>
      <c r="G85" s="301"/>
      <c r="H85" s="301" t="s">
        <v>515</v>
      </c>
      <c r="I85" s="301" t="s">
        <v>501</v>
      </c>
      <c r="J85" s="301">
        <v>20</v>
      </c>
      <c r="K85" s="291"/>
    </row>
    <row r="86" spans="2:11" s="1" customFormat="1" ht="15" customHeight="1">
      <c r="B86" s="300"/>
      <c r="C86" s="301" t="s">
        <v>516</v>
      </c>
      <c r="D86" s="301"/>
      <c r="E86" s="301"/>
      <c r="F86" s="302" t="s">
        <v>505</v>
      </c>
      <c r="G86" s="301"/>
      <c r="H86" s="301" t="s">
        <v>517</v>
      </c>
      <c r="I86" s="301" t="s">
        <v>501</v>
      </c>
      <c r="J86" s="301">
        <v>20</v>
      </c>
      <c r="K86" s="291"/>
    </row>
    <row r="87" spans="2:11" s="1" customFormat="1" ht="15" customHeight="1">
      <c r="B87" s="300"/>
      <c r="C87" s="279" t="s">
        <v>518</v>
      </c>
      <c r="D87" s="279"/>
      <c r="E87" s="279"/>
      <c r="F87" s="299" t="s">
        <v>505</v>
      </c>
      <c r="G87" s="298"/>
      <c r="H87" s="279" t="s">
        <v>519</v>
      </c>
      <c r="I87" s="279" t="s">
        <v>501</v>
      </c>
      <c r="J87" s="279">
        <v>50</v>
      </c>
      <c r="K87" s="291"/>
    </row>
    <row r="88" spans="2:11" s="1" customFormat="1" ht="15" customHeight="1">
      <c r="B88" s="300"/>
      <c r="C88" s="279" t="s">
        <v>520</v>
      </c>
      <c r="D88" s="279"/>
      <c r="E88" s="279"/>
      <c r="F88" s="299" t="s">
        <v>505</v>
      </c>
      <c r="G88" s="298"/>
      <c r="H88" s="279" t="s">
        <v>521</v>
      </c>
      <c r="I88" s="279" t="s">
        <v>501</v>
      </c>
      <c r="J88" s="279">
        <v>20</v>
      </c>
      <c r="K88" s="291"/>
    </row>
    <row r="89" spans="2:11" s="1" customFormat="1" ht="15" customHeight="1">
      <c r="B89" s="300"/>
      <c r="C89" s="279" t="s">
        <v>522</v>
      </c>
      <c r="D89" s="279"/>
      <c r="E89" s="279"/>
      <c r="F89" s="299" t="s">
        <v>505</v>
      </c>
      <c r="G89" s="298"/>
      <c r="H89" s="279" t="s">
        <v>523</v>
      </c>
      <c r="I89" s="279" t="s">
        <v>501</v>
      </c>
      <c r="J89" s="279">
        <v>20</v>
      </c>
      <c r="K89" s="291"/>
    </row>
    <row r="90" spans="2:11" s="1" customFormat="1" ht="15" customHeight="1">
      <c r="B90" s="300"/>
      <c r="C90" s="279" t="s">
        <v>524</v>
      </c>
      <c r="D90" s="279"/>
      <c r="E90" s="279"/>
      <c r="F90" s="299" t="s">
        <v>505</v>
      </c>
      <c r="G90" s="298"/>
      <c r="H90" s="279" t="s">
        <v>525</v>
      </c>
      <c r="I90" s="279" t="s">
        <v>501</v>
      </c>
      <c r="J90" s="279">
        <v>50</v>
      </c>
      <c r="K90" s="291"/>
    </row>
    <row r="91" spans="2:11" s="1" customFormat="1" ht="15" customHeight="1">
      <c r="B91" s="300"/>
      <c r="C91" s="279" t="s">
        <v>526</v>
      </c>
      <c r="D91" s="279"/>
      <c r="E91" s="279"/>
      <c r="F91" s="299" t="s">
        <v>505</v>
      </c>
      <c r="G91" s="298"/>
      <c r="H91" s="279" t="s">
        <v>526</v>
      </c>
      <c r="I91" s="279" t="s">
        <v>501</v>
      </c>
      <c r="J91" s="279">
        <v>50</v>
      </c>
      <c r="K91" s="291"/>
    </row>
    <row r="92" spans="2:11" s="1" customFormat="1" ht="15" customHeight="1">
      <c r="B92" s="300"/>
      <c r="C92" s="279" t="s">
        <v>527</v>
      </c>
      <c r="D92" s="279"/>
      <c r="E92" s="279"/>
      <c r="F92" s="299" t="s">
        <v>505</v>
      </c>
      <c r="G92" s="298"/>
      <c r="H92" s="279" t="s">
        <v>528</v>
      </c>
      <c r="I92" s="279" t="s">
        <v>501</v>
      </c>
      <c r="J92" s="279">
        <v>255</v>
      </c>
      <c r="K92" s="291"/>
    </row>
    <row r="93" spans="2:11" s="1" customFormat="1" ht="15" customHeight="1">
      <c r="B93" s="300"/>
      <c r="C93" s="279" t="s">
        <v>529</v>
      </c>
      <c r="D93" s="279"/>
      <c r="E93" s="279"/>
      <c r="F93" s="299" t="s">
        <v>499</v>
      </c>
      <c r="G93" s="298"/>
      <c r="H93" s="279" t="s">
        <v>530</v>
      </c>
      <c r="I93" s="279" t="s">
        <v>531</v>
      </c>
      <c r="J93" s="279"/>
      <c r="K93" s="291"/>
    </row>
    <row r="94" spans="2:11" s="1" customFormat="1" ht="15" customHeight="1">
      <c r="B94" s="300"/>
      <c r="C94" s="279" t="s">
        <v>532</v>
      </c>
      <c r="D94" s="279"/>
      <c r="E94" s="279"/>
      <c r="F94" s="299" t="s">
        <v>499</v>
      </c>
      <c r="G94" s="298"/>
      <c r="H94" s="279" t="s">
        <v>533</v>
      </c>
      <c r="I94" s="279" t="s">
        <v>534</v>
      </c>
      <c r="J94" s="279"/>
      <c r="K94" s="291"/>
    </row>
    <row r="95" spans="2:11" s="1" customFormat="1" ht="15" customHeight="1">
      <c r="B95" s="300"/>
      <c r="C95" s="279" t="s">
        <v>535</v>
      </c>
      <c r="D95" s="279"/>
      <c r="E95" s="279"/>
      <c r="F95" s="299" t="s">
        <v>499</v>
      </c>
      <c r="G95" s="298"/>
      <c r="H95" s="279" t="s">
        <v>535</v>
      </c>
      <c r="I95" s="279" t="s">
        <v>534</v>
      </c>
      <c r="J95" s="279"/>
      <c r="K95" s="291"/>
    </row>
    <row r="96" spans="2:11" s="1" customFormat="1" ht="15" customHeight="1">
      <c r="B96" s="300"/>
      <c r="C96" s="279" t="s">
        <v>41</v>
      </c>
      <c r="D96" s="279"/>
      <c r="E96" s="279"/>
      <c r="F96" s="299" t="s">
        <v>499</v>
      </c>
      <c r="G96" s="298"/>
      <c r="H96" s="279" t="s">
        <v>536</v>
      </c>
      <c r="I96" s="279" t="s">
        <v>534</v>
      </c>
      <c r="J96" s="279"/>
      <c r="K96" s="291"/>
    </row>
    <row r="97" spans="2:11" s="1" customFormat="1" ht="15" customHeight="1">
      <c r="B97" s="300"/>
      <c r="C97" s="279" t="s">
        <v>51</v>
      </c>
      <c r="D97" s="279"/>
      <c r="E97" s="279"/>
      <c r="F97" s="299" t="s">
        <v>499</v>
      </c>
      <c r="G97" s="298"/>
      <c r="H97" s="279" t="s">
        <v>537</v>
      </c>
      <c r="I97" s="279" t="s">
        <v>534</v>
      </c>
      <c r="J97" s="279"/>
      <c r="K97" s="291"/>
    </row>
    <row r="98" spans="2:11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pans="2:11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pans="2:11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pans="2:1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pans="2:11" s="1" customFormat="1" ht="45" customHeight="1">
      <c r="B102" s="290"/>
      <c r="C102" s="395" t="s">
        <v>538</v>
      </c>
      <c r="D102" s="395"/>
      <c r="E102" s="395"/>
      <c r="F102" s="395"/>
      <c r="G102" s="395"/>
      <c r="H102" s="395"/>
      <c r="I102" s="395"/>
      <c r="J102" s="395"/>
      <c r="K102" s="291"/>
    </row>
    <row r="103" spans="2:11" s="1" customFormat="1" ht="17.25" customHeight="1">
      <c r="B103" s="290"/>
      <c r="C103" s="292" t="s">
        <v>493</v>
      </c>
      <c r="D103" s="292"/>
      <c r="E103" s="292"/>
      <c r="F103" s="292" t="s">
        <v>494</v>
      </c>
      <c r="G103" s="293"/>
      <c r="H103" s="292" t="s">
        <v>57</v>
      </c>
      <c r="I103" s="292" t="s">
        <v>60</v>
      </c>
      <c r="J103" s="292" t="s">
        <v>495</v>
      </c>
      <c r="K103" s="291"/>
    </row>
    <row r="104" spans="2:11" s="1" customFormat="1" ht="17.25" customHeight="1">
      <c r="B104" s="290"/>
      <c r="C104" s="294" t="s">
        <v>496</v>
      </c>
      <c r="D104" s="294"/>
      <c r="E104" s="294"/>
      <c r="F104" s="295" t="s">
        <v>497</v>
      </c>
      <c r="G104" s="296"/>
      <c r="H104" s="294"/>
      <c r="I104" s="294"/>
      <c r="J104" s="294" t="s">
        <v>498</v>
      </c>
      <c r="K104" s="291"/>
    </row>
    <row r="105" spans="2:11" s="1" customFormat="1" ht="5.25" customHeight="1">
      <c r="B105" s="290"/>
      <c r="C105" s="292"/>
      <c r="D105" s="292"/>
      <c r="E105" s="292"/>
      <c r="F105" s="292"/>
      <c r="G105" s="308"/>
      <c r="H105" s="292"/>
      <c r="I105" s="292"/>
      <c r="J105" s="292"/>
      <c r="K105" s="291"/>
    </row>
    <row r="106" spans="2:11" s="1" customFormat="1" ht="15" customHeight="1">
      <c r="B106" s="290"/>
      <c r="C106" s="279" t="s">
        <v>56</v>
      </c>
      <c r="D106" s="297"/>
      <c r="E106" s="297"/>
      <c r="F106" s="299" t="s">
        <v>499</v>
      </c>
      <c r="G106" s="308"/>
      <c r="H106" s="279" t="s">
        <v>539</v>
      </c>
      <c r="I106" s="279" t="s">
        <v>501</v>
      </c>
      <c r="J106" s="279">
        <v>20</v>
      </c>
      <c r="K106" s="291"/>
    </row>
    <row r="107" spans="2:11" s="1" customFormat="1" ht="15" customHeight="1">
      <c r="B107" s="290"/>
      <c r="C107" s="279" t="s">
        <v>502</v>
      </c>
      <c r="D107" s="279"/>
      <c r="E107" s="279"/>
      <c r="F107" s="299" t="s">
        <v>499</v>
      </c>
      <c r="G107" s="279"/>
      <c r="H107" s="279" t="s">
        <v>539</v>
      </c>
      <c r="I107" s="279" t="s">
        <v>501</v>
      </c>
      <c r="J107" s="279">
        <v>120</v>
      </c>
      <c r="K107" s="291"/>
    </row>
    <row r="108" spans="2:11" s="1" customFormat="1" ht="15" customHeight="1">
      <c r="B108" s="300"/>
      <c r="C108" s="279" t="s">
        <v>504</v>
      </c>
      <c r="D108" s="279"/>
      <c r="E108" s="279"/>
      <c r="F108" s="299" t="s">
        <v>505</v>
      </c>
      <c r="G108" s="279"/>
      <c r="H108" s="279" t="s">
        <v>539</v>
      </c>
      <c r="I108" s="279" t="s">
        <v>501</v>
      </c>
      <c r="J108" s="279">
        <v>50</v>
      </c>
      <c r="K108" s="291"/>
    </row>
    <row r="109" spans="2:11" s="1" customFormat="1" ht="15" customHeight="1">
      <c r="B109" s="300"/>
      <c r="C109" s="279" t="s">
        <v>507</v>
      </c>
      <c r="D109" s="279"/>
      <c r="E109" s="279"/>
      <c r="F109" s="299" t="s">
        <v>499</v>
      </c>
      <c r="G109" s="279"/>
      <c r="H109" s="279" t="s">
        <v>539</v>
      </c>
      <c r="I109" s="279" t="s">
        <v>509</v>
      </c>
      <c r="J109" s="279"/>
      <c r="K109" s="291"/>
    </row>
    <row r="110" spans="2:11" s="1" customFormat="1" ht="15" customHeight="1">
      <c r="B110" s="300"/>
      <c r="C110" s="279" t="s">
        <v>518</v>
      </c>
      <c r="D110" s="279"/>
      <c r="E110" s="279"/>
      <c r="F110" s="299" t="s">
        <v>505</v>
      </c>
      <c r="G110" s="279"/>
      <c r="H110" s="279" t="s">
        <v>539</v>
      </c>
      <c r="I110" s="279" t="s">
        <v>501</v>
      </c>
      <c r="J110" s="279">
        <v>50</v>
      </c>
      <c r="K110" s="291"/>
    </row>
    <row r="111" spans="2:11" s="1" customFormat="1" ht="15" customHeight="1">
      <c r="B111" s="300"/>
      <c r="C111" s="279" t="s">
        <v>526</v>
      </c>
      <c r="D111" s="279"/>
      <c r="E111" s="279"/>
      <c r="F111" s="299" t="s">
        <v>505</v>
      </c>
      <c r="G111" s="279"/>
      <c r="H111" s="279" t="s">
        <v>539</v>
      </c>
      <c r="I111" s="279" t="s">
        <v>501</v>
      </c>
      <c r="J111" s="279">
        <v>50</v>
      </c>
      <c r="K111" s="291"/>
    </row>
    <row r="112" spans="2:11" s="1" customFormat="1" ht="15" customHeight="1">
      <c r="B112" s="300"/>
      <c r="C112" s="279" t="s">
        <v>524</v>
      </c>
      <c r="D112" s="279"/>
      <c r="E112" s="279"/>
      <c r="F112" s="299" t="s">
        <v>505</v>
      </c>
      <c r="G112" s="279"/>
      <c r="H112" s="279" t="s">
        <v>539</v>
      </c>
      <c r="I112" s="279" t="s">
        <v>501</v>
      </c>
      <c r="J112" s="279">
        <v>50</v>
      </c>
      <c r="K112" s="291"/>
    </row>
    <row r="113" spans="2:11" s="1" customFormat="1" ht="15" customHeight="1">
      <c r="B113" s="300"/>
      <c r="C113" s="279" t="s">
        <v>56</v>
      </c>
      <c r="D113" s="279"/>
      <c r="E113" s="279"/>
      <c r="F113" s="299" t="s">
        <v>499</v>
      </c>
      <c r="G113" s="279"/>
      <c r="H113" s="279" t="s">
        <v>540</v>
      </c>
      <c r="I113" s="279" t="s">
        <v>501</v>
      </c>
      <c r="J113" s="279">
        <v>20</v>
      </c>
      <c r="K113" s="291"/>
    </row>
    <row r="114" spans="2:11" s="1" customFormat="1" ht="15" customHeight="1">
      <c r="B114" s="300"/>
      <c r="C114" s="279" t="s">
        <v>541</v>
      </c>
      <c r="D114" s="279"/>
      <c r="E114" s="279"/>
      <c r="F114" s="299" t="s">
        <v>499</v>
      </c>
      <c r="G114" s="279"/>
      <c r="H114" s="279" t="s">
        <v>542</v>
      </c>
      <c r="I114" s="279" t="s">
        <v>501</v>
      </c>
      <c r="J114" s="279">
        <v>120</v>
      </c>
      <c r="K114" s="291"/>
    </row>
    <row r="115" spans="2:11" s="1" customFormat="1" ht="15" customHeight="1">
      <c r="B115" s="300"/>
      <c r="C115" s="279" t="s">
        <v>41</v>
      </c>
      <c r="D115" s="279"/>
      <c r="E115" s="279"/>
      <c r="F115" s="299" t="s">
        <v>499</v>
      </c>
      <c r="G115" s="279"/>
      <c r="H115" s="279" t="s">
        <v>543</v>
      </c>
      <c r="I115" s="279" t="s">
        <v>534</v>
      </c>
      <c r="J115" s="279"/>
      <c r="K115" s="291"/>
    </row>
    <row r="116" spans="2:11" s="1" customFormat="1" ht="15" customHeight="1">
      <c r="B116" s="300"/>
      <c r="C116" s="279" t="s">
        <v>51</v>
      </c>
      <c r="D116" s="279"/>
      <c r="E116" s="279"/>
      <c r="F116" s="299" t="s">
        <v>499</v>
      </c>
      <c r="G116" s="279"/>
      <c r="H116" s="279" t="s">
        <v>544</v>
      </c>
      <c r="I116" s="279" t="s">
        <v>534</v>
      </c>
      <c r="J116" s="279"/>
      <c r="K116" s="291"/>
    </row>
    <row r="117" spans="2:11" s="1" customFormat="1" ht="15" customHeight="1">
      <c r="B117" s="300"/>
      <c r="C117" s="279" t="s">
        <v>60</v>
      </c>
      <c r="D117" s="279"/>
      <c r="E117" s="279"/>
      <c r="F117" s="299" t="s">
        <v>499</v>
      </c>
      <c r="G117" s="279"/>
      <c r="H117" s="279" t="s">
        <v>545</v>
      </c>
      <c r="I117" s="279" t="s">
        <v>546</v>
      </c>
      <c r="J117" s="279"/>
      <c r="K117" s="291"/>
    </row>
    <row r="118" spans="2:11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pans="2:11" s="1" customFormat="1" ht="18.75" customHeight="1">
      <c r="B119" s="310"/>
      <c r="C119" s="276"/>
      <c r="D119" s="276"/>
      <c r="E119" s="276"/>
      <c r="F119" s="311"/>
      <c r="G119" s="276"/>
      <c r="H119" s="276"/>
      <c r="I119" s="276"/>
      <c r="J119" s="276"/>
      <c r="K119" s="310"/>
    </row>
    <row r="120" spans="2:11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pans="2:1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pans="2:11" s="1" customFormat="1" ht="45" customHeight="1">
      <c r="B122" s="315"/>
      <c r="C122" s="396" t="s">
        <v>547</v>
      </c>
      <c r="D122" s="396"/>
      <c r="E122" s="396"/>
      <c r="F122" s="396"/>
      <c r="G122" s="396"/>
      <c r="H122" s="396"/>
      <c r="I122" s="396"/>
      <c r="J122" s="396"/>
      <c r="K122" s="316"/>
    </row>
    <row r="123" spans="2:11" s="1" customFormat="1" ht="17.25" customHeight="1">
      <c r="B123" s="317"/>
      <c r="C123" s="292" t="s">
        <v>493</v>
      </c>
      <c r="D123" s="292"/>
      <c r="E123" s="292"/>
      <c r="F123" s="292" t="s">
        <v>494</v>
      </c>
      <c r="G123" s="293"/>
      <c r="H123" s="292" t="s">
        <v>57</v>
      </c>
      <c r="I123" s="292" t="s">
        <v>60</v>
      </c>
      <c r="J123" s="292" t="s">
        <v>495</v>
      </c>
      <c r="K123" s="318"/>
    </row>
    <row r="124" spans="2:11" s="1" customFormat="1" ht="17.25" customHeight="1">
      <c r="B124" s="317"/>
      <c r="C124" s="294" t="s">
        <v>496</v>
      </c>
      <c r="D124" s="294"/>
      <c r="E124" s="294"/>
      <c r="F124" s="295" t="s">
        <v>497</v>
      </c>
      <c r="G124" s="296"/>
      <c r="H124" s="294"/>
      <c r="I124" s="294"/>
      <c r="J124" s="294" t="s">
        <v>498</v>
      </c>
      <c r="K124" s="318"/>
    </row>
    <row r="125" spans="2:11" s="1" customFormat="1" ht="5.25" customHeight="1">
      <c r="B125" s="319"/>
      <c r="C125" s="297"/>
      <c r="D125" s="297"/>
      <c r="E125" s="297"/>
      <c r="F125" s="297"/>
      <c r="G125" s="279"/>
      <c r="H125" s="297"/>
      <c r="I125" s="297"/>
      <c r="J125" s="297"/>
      <c r="K125" s="320"/>
    </row>
    <row r="126" spans="2:11" s="1" customFormat="1" ht="15" customHeight="1">
      <c r="B126" s="319"/>
      <c r="C126" s="279" t="s">
        <v>502</v>
      </c>
      <c r="D126" s="297"/>
      <c r="E126" s="297"/>
      <c r="F126" s="299" t="s">
        <v>499</v>
      </c>
      <c r="G126" s="279"/>
      <c r="H126" s="279" t="s">
        <v>539</v>
      </c>
      <c r="I126" s="279" t="s">
        <v>501</v>
      </c>
      <c r="J126" s="279">
        <v>120</v>
      </c>
      <c r="K126" s="321"/>
    </row>
    <row r="127" spans="2:11" s="1" customFormat="1" ht="15" customHeight="1">
      <c r="B127" s="319"/>
      <c r="C127" s="279" t="s">
        <v>548</v>
      </c>
      <c r="D127" s="279"/>
      <c r="E127" s="279"/>
      <c r="F127" s="299" t="s">
        <v>499</v>
      </c>
      <c r="G127" s="279"/>
      <c r="H127" s="279" t="s">
        <v>549</v>
      </c>
      <c r="I127" s="279" t="s">
        <v>501</v>
      </c>
      <c r="J127" s="279" t="s">
        <v>550</v>
      </c>
      <c r="K127" s="321"/>
    </row>
    <row r="128" spans="2:11" s="1" customFormat="1" ht="15" customHeight="1">
      <c r="B128" s="319"/>
      <c r="C128" s="279" t="s">
        <v>447</v>
      </c>
      <c r="D128" s="279"/>
      <c r="E128" s="279"/>
      <c r="F128" s="299" t="s">
        <v>499</v>
      </c>
      <c r="G128" s="279"/>
      <c r="H128" s="279" t="s">
        <v>551</v>
      </c>
      <c r="I128" s="279" t="s">
        <v>501</v>
      </c>
      <c r="J128" s="279" t="s">
        <v>550</v>
      </c>
      <c r="K128" s="321"/>
    </row>
    <row r="129" spans="2:11" s="1" customFormat="1" ht="15" customHeight="1">
      <c r="B129" s="319"/>
      <c r="C129" s="279" t="s">
        <v>510</v>
      </c>
      <c r="D129" s="279"/>
      <c r="E129" s="279"/>
      <c r="F129" s="299" t="s">
        <v>505</v>
      </c>
      <c r="G129" s="279"/>
      <c r="H129" s="279" t="s">
        <v>511</v>
      </c>
      <c r="I129" s="279" t="s">
        <v>501</v>
      </c>
      <c r="J129" s="279">
        <v>15</v>
      </c>
      <c r="K129" s="321"/>
    </row>
    <row r="130" spans="2:11" s="1" customFormat="1" ht="15" customHeight="1">
      <c r="B130" s="319"/>
      <c r="C130" s="301" t="s">
        <v>512</v>
      </c>
      <c r="D130" s="301"/>
      <c r="E130" s="301"/>
      <c r="F130" s="302" t="s">
        <v>505</v>
      </c>
      <c r="G130" s="301"/>
      <c r="H130" s="301" t="s">
        <v>513</v>
      </c>
      <c r="I130" s="301" t="s">
        <v>501</v>
      </c>
      <c r="J130" s="301">
        <v>15</v>
      </c>
      <c r="K130" s="321"/>
    </row>
    <row r="131" spans="2:11" s="1" customFormat="1" ht="15" customHeight="1">
      <c r="B131" s="319"/>
      <c r="C131" s="301" t="s">
        <v>514</v>
      </c>
      <c r="D131" s="301"/>
      <c r="E131" s="301"/>
      <c r="F131" s="302" t="s">
        <v>505</v>
      </c>
      <c r="G131" s="301"/>
      <c r="H131" s="301" t="s">
        <v>515</v>
      </c>
      <c r="I131" s="301" t="s">
        <v>501</v>
      </c>
      <c r="J131" s="301">
        <v>20</v>
      </c>
      <c r="K131" s="321"/>
    </row>
    <row r="132" spans="2:11" s="1" customFormat="1" ht="15" customHeight="1">
      <c r="B132" s="319"/>
      <c r="C132" s="301" t="s">
        <v>516</v>
      </c>
      <c r="D132" s="301"/>
      <c r="E132" s="301"/>
      <c r="F132" s="302" t="s">
        <v>505</v>
      </c>
      <c r="G132" s="301"/>
      <c r="H132" s="301" t="s">
        <v>517</v>
      </c>
      <c r="I132" s="301" t="s">
        <v>501</v>
      </c>
      <c r="J132" s="301">
        <v>20</v>
      </c>
      <c r="K132" s="321"/>
    </row>
    <row r="133" spans="2:11" s="1" customFormat="1" ht="15" customHeight="1">
      <c r="B133" s="319"/>
      <c r="C133" s="279" t="s">
        <v>504</v>
      </c>
      <c r="D133" s="279"/>
      <c r="E133" s="279"/>
      <c r="F133" s="299" t="s">
        <v>505</v>
      </c>
      <c r="G133" s="279"/>
      <c r="H133" s="279" t="s">
        <v>539</v>
      </c>
      <c r="I133" s="279" t="s">
        <v>501</v>
      </c>
      <c r="J133" s="279">
        <v>50</v>
      </c>
      <c r="K133" s="321"/>
    </row>
    <row r="134" spans="2:11" s="1" customFormat="1" ht="15" customHeight="1">
      <c r="B134" s="319"/>
      <c r="C134" s="279" t="s">
        <v>518</v>
      </c>
      <c r="D134" s="279"/>
      <c r="E134" s="279"/>
      <c r="F134" s="299" t="s">
        <v>505</v>
      </c>
      <c r="G134" s="279"/>
      <c r="H134" s="279" t="s">
        <v>539</v>
      </c>
      <c r="I134" s="279" t="s">
        <v>501</v>
      </c>
      <c r="J134" s="279">
        <v>50</v>
      </c>
      <c r="K134" s="321"/>
    </row>
    <row r="135" spans="2:11" s="1" customFormat="1" ht="15" customHeight="1">
      <c r="B135" s="319"/>
      <c r="C135" s="279" t="s">
        <v>524</v>
      </c>
      <c r="D135" s="279"/>
      <c r="E135" s="279"/>
      <c r="F135" s="299" t="s">
        <v>505</v>
      </c>
      <c r="G135" s="279"/>
      <c r="H135" s="279" t="s">
        <v>539</v>
      </c>
      <c r="I135" s="279" t="s">
        <v>501</v>
      </c>
      <c r="J135" s="279">
        <v>50</v>
      </c>
      <c r="K135" s="321"/>
    </row>
    <row r="136" spans="2:11" s="1" customFormat="1" ht="15" customHeight="1">
      <c r="B136" s="319"/>
      <c r="C136" s="279" t="s">
        <v>526</v>
      </c>
      <c r="D136" s="279"/>
      <c r="E136" s="279"/>
      <c r="F136" s="299" t="s">
        <v>505</v>
      </c>
      <c r="G136" s="279"/>
      <c r="H136" s="279" t="s">
        <v>539</v>
      </c>
      <c r="I136" s="279" t="s">
        <v>501</v>
      </c>
      <c r="J136" s="279">
        <v>50</v>
      </c>
      <c r="K136" s="321"/>
    </row>
    <row r="137" spans="2:11" s="1" customFormat="1" ht="15" customHeight="1">
      <c r="B137" s="319"/>
      <c r="C137" s="279" t="s">
        <v>527</v>
      </c>
      <c r="D137" s="279"/>
      <c r="E137" s="279"/>
      <c r="F137" s="299" t="s">
        <v>505</v>
      </c>
      <c r="G137" s="279"/>
      <c r="H137" s="279" t="s">
        <v>552</v>
      </c>
      <c r="I137" s="279" t="s">
        <v>501</v>
      </c>
      <c r="J137" s="279">
        <v>255</v>
      </c>
      <c r="K137" s="321"/>
    </row>
    <row r="138" spans="2:11" s="1" customFormat="1" ht="15" customHeight="1">
      <c r="B138" s="319"/>
      <c r="C138" s="279" t="s">
        <v>529</v>
      </c>
      <c r="D138" s="279"/>
      <c r="E138" s="279"/>
      <c r="F138" s="299" t="s">
        <v>499</v>
      </c>
      <c r="G138" s="279"/>
      <c r="H138" s="279" t="s">
        <v>553</v>
      </c>
      <c r="I138" s="279" t="s">
        <v>531</v>
      </c>
      <c r="J138" s="279"/>
      <c r="K138" s="321"/>
    </row>
    <row r="139" spans="2:11" s="1" customFormat="1" ht="15" customHeight="1">
      <c r="B139" s="319"/>
      <c r="C139" s="279" t="s">
        <v>532</v>
      </c>
      <c r="D139" s="279"/>
      <c r="E139" s="279"/>
      <c r="F139" s="299" t="s">
        <v>499</v>
      </c>
      <c r="G139" s="279"/>
      <c r="H139" s="279" t="s">
        <v>554</v>
      </c>
      <c r="I139" s="279" t="s">
        <v>534</v>
      </c>
      <c r="J139" s="279"/>
      <c r="K139" s="321"/>
    </row>
    <row r="140" spans="2:11" s="1" customFormat="1" ht="15" customHeight="1">
      <c r="B140" s="319"/>
      <c r="C140" s="279" t="s">
        <v>535</v>
      </c>
      <c r="D140" s="279"/>
      <c r="E140" s="279"/>
      <c r="F140" s="299" t="s">
        <v>499</v>
      </c>
      <c r="G140" s="279"/>
      <c r="H140" s="279" t="s">
        <v>535</v>
      </c>
      <c r="I140" s="279" t="s">
        <v>534</v>
      </c>
      <c r="J140" s="279"/>
      <c r="K140" s="321"/>
    </row>
    <row r="141" spans="2:11" s="1" customFormat="1" ht="15" customHeight="1">
      <c r="B141" s="319"/>
      <c r="C141" s="279" t="s">
        <v>41</v>
      </c>
      <c r="D141" s="279"/>
      <c r="E141" s="279"/>
      <c r="F141" s="299" t="s">
        <v>499</v>
      </c>
      <c r="G141" s="279"/>
      <c r="H141" s="279" t="s">
        <v>555</v>
      </c>
      <c r="I141" s="279" t="s">
        <v>534</v>
      </c>
      <c r="J141" s="279"/>
      <c r="K141" s="321"/>
    </row>
    <row r="142" spans="2:11" s="1" customFormat="1" ht="15" customHeight="1">
      <c r="B142" s="319"/>
      <c r="C142" s="279" t="s">
        <v>556</v>
      </c>
      <c r="D142" s="279"/>
      <c r="E142" s="279"/>
      <c r="F142" s="299" t="s">
        <v>499</v>
      </c>
      <c r="G142" s="279"/>
      <c r="H142" s="279" t="s">
        <v>557</v>
      </c>
      <c r="I142" s="279" t="s">
        <v>534</v>
      </c>
      <c r="J142" s="279"/>
      <c r="K142" s="321"/>
    </row>
    <row r="143" spans="2:11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pans="2:11" s="1" customFormat="1" ht="18.75" customHeight="1">
      <c r="B144" s="276"/>
      <c r="C144" s="276"/>
      <c r="D144" s="276"/>
      <c r="E144" s="276"/>
      <c r="F144" s="311"/>
      <c r="G144" s="276"/>
      <c r="H144" s="276"/>
      <c r="I144" s="276"/>
      <c r="J144" s="276"/>
      <c r="K144" s="276"/>
    </row>
    <row r="145" spans="2:11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pans="2:11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pans="2:11" s="1" customFormat="1" ht="45" customHeight="1">
      <c r="B147" s="290"/>
      <c r="C147" s="395" t="s">
        <v>558</v>
      </c>
      <c r="D147" s="395"/>
      <c r="E147" s="395"/>
      <c r="F147" s="395"/>
      <c r="G147" s="395"/>
      <c r="H147" s="395"/>
      <c r="I147" s="395"/>
      <c r="J147" s="395"/>
      <c r="K147" s="291"/>
    </row>
    <row r="148" spans="2:11" s="1" customFormat="1" ht="17.25" customHeight="1">
      <c r="B148" s="290"/>
      <c r="C148" s="292" t="s">
        <v>493</v>
      </c>
      <c r="D148" s="292"/>
      <c r="E148" s="292"/>
      <c r="F148" s="292" t="s">
        <v>494</v>
      </c>
      <c r="G148" s="293"/>
      <c r="H148" s="292" t="s">
        <v>57</v>
      </c>
      <c r="I148" s="292" t="s">
        <v>60</v>
      </c>
      <c r="J148" s="292" t="s">
        <v>495</v>
      </c>
      <c r="K148" s="291"/>
    </row>
    <row r="149" spans="2:11" s="1" customFormat="1" ht="17.25" customHeight="1">
      <c r="B149" s="290"/>
      <c r="C149" s="294" t="s">
        <v>496</v>
      </c>
      <c r="D149" s="294"/>
      <c r="E149" s="294"/>
      <c r="F149" s="295" t="s">
        <v>497</v>
      </c>
      <c r="G149" s="296"/>
      <c r="H149" s="294"/>
      <c r="I149" s="294"/>
      <c r="J149" s="294" t="s">
        <v>498</v>
      </c>
      <c r="K149" s="291"/>
    </row>
    <row r="150" spans="2:11" s="1" customFormat="1" ht="5.25" customHeight="1">
      <c r="B150" s="300"/>
      <c r="C150" s="297"/>
      <c r="D150" s="297"/>
      <c r="E150" s="297"/>
      <c r="F150" s="297"/>
      <c r="G150" s="298"/>
      <c r="H150" s="297"/>
      <c r="I150" s="297"/>
      <c r="J150" s="297"/>
      <c r="K150" s="321"/>
    </row>
    <row r="151" spans="2:11" s="1" customFormat="1" ht="15" customHeight="1">
      <c r="B151" s="300"/>
      <c r="C151" s="325" t="s">
        <v>502</v>
      </c>
      <c r="D151" s="279"/>
      <c r="E151" s="279"/>
      <c r="F151" s="326" t="s">
        <v>499</v>
      </c>
      <c r="G151" s="279"/>
      <c r="H151" s="325" t="s">
        <v>539</v>
      </c>
      <c r="I151" s="325" t="s">
        <v>501</v>
      </c>
      <c r="J151" s="325">
        <v>120</v>
      </c>
      <c r="K151" s="321"/>
    </row>
    <row r="152" spans="2:11" s="1" customFormat="1" ht="15" customHeight="1">
      <c r="B152" s="300"/>
      <c r="C152" s="325" t="s">
        <v>548</v>
      </c>
      <c r="D152" s="279"/>
      <c r="E152" s="279"/>
      <c r="F152" s="326" t="s">
        <v>499</v>
      </c>
      <c r="G152" s="279"/>
      <c r="H152" s="325" t="s">
        <v>559</v>
      </c>
      <c r="I152" s="325" t="s">
        <v>501</v>
      </c>
      <c r="J152" s="325" t="s">
        <v>550</v>
      </c>
      <c r="K152" s="321"/>
    </row>
    <row r="153" spans="2:11" s="1" customFormat="1" ht="15" customHeight="1">
      <c r="B153" s="300"/>
      <c r="C153" s="325" t="s">
        <v>447</v>
      </c>
      <c r="D153" s="279"/>
      <c r="E153" s="279"/>
      <c r="F153" s="326" t="s">
        <v>499</v>
      </c>
      <c r="G153" s="279"/>
      <c r="H153" s="325" t="s">
        <v>560</v>
      </c>
      <c r="I153" s="325" t="s">
        <v>501</v>
      </c>
      <c r="J153" s="325" t="s">
        <v>550</v>
      </c>
      <c r="K153" s="321"/>
    </row>
    <row r="154" spans="2:11" s="1" customFormat="1" ht="15" customHeight="1">
      <c r="B154" s="300"/>
      <c r="C154" s="325" t="s">
        <v>504</v>
      </c>
      <c r="D154" s="279"/>
      <c r="E154" s="279"/>
      <c r="F154" s="326" t="s">
        <v>505</v>
      </c>
      <c r="G154" s="279"/>
      <c r="H154" s="325" t="s">
        <v>539</v>
      </c>
      <c r="I154" s="325" t="s">
        <v>501</v>
      </c>
      <c r="J154" s="325">
        <v>50</v>
      </c>
      <c r="K154" s="321"/>
    </row>
    <row r="155" spans="2:11" s="1" customFormat="1" ht="15" customHeight="1">
      <c r="B155" s="300"/>
      <c r="C155" s="325" t="s">
        <v>507</v>
      </c>
      <c r="D155" s="279"/>
      <c r="E155" s="279"/>
      <c r="F155" s="326" t="s">
        <v>499</v>
      </c>
      <c r="G155" s="279"/>
      <c r="H155" s="325" t="s">
        <v>539</v>
      </c>
      <c r="I155" s="325" t="s">
        <v>509</v>
      </c>
      <c r="J155" s="325"/>
      <c r="K155" s="321"/>
    </row>
    <row r="156" spans="2:11" s="1" customFormat="1" ht="15" customHeight="1">
      <c r="B156" s="300"/>
      <c r="C156" s="325" t="s">
        <v>518</v>
      </c>
      <c r="D156" s="279"/>
      <c r="E156" s="279"/>
      <c r="F156" s="326" t="s">
        <v>505</v>
      </c>
      <c r="G156" s="279"/>
      <c r="H156" s="325" t="s">
        <v>539</v>
      </c>
      <c r="I156" s="325" t="s">
        <v>501</v>
      </c>
      <c r="J156" s="325">
        <v>50</v>
      </c>
      <c r="K156" s="321"/>
    </row>
    <row r="157" spans="2:11" s="1" customFormat="1" ht="15" customHeight="1">
      <c r="B157" s="300"/>
      <c r="C157" s="325" t="s">
        <v>526</v>
      </c>
      <c r="D157" s="279"/>
      <c r="E157" s="279"/>
      <c r="F157" s="326" t="s">
        <v>505</v>
      </c>
      <c r="G157" s="279"/>
      <c r="H157" s="325" t="s">
        <v>539</v>
      </c>
      <c r="I157" s="325" t="s">
        <v>501</v>
      </c>
      <c r="J157" s="325">
        <v>50</v>
      </c>
      <c r="K157" s="321"/>
    </row>
    <row r="158" spans="2:11" s="1" customFormat="1" ht="15" customHeight="1">
      <c r="B158" s="300"/>
      <c r="C158" s="325" t="s">
        <v>524</v>
      </c>
      <c r="D158" s="279"/>
      <c r="E158" s="279"/>
      <c r="F158" s="326" t="s">
        <v>505</v>
      </c>
      <c r="G158" s="279"/>
      <c r="H158" s="325" t="s">
        <v>539</v>
      </c>
      <c r="I158" s="325" t="s">
        <v>501</v>
      </c>
      <c r="J158" s="325">
        <v>50</v>
      </c>
      <c r="K158" s="321"/>
    </row>
    <row r="159" spans="2:11" s="1" customFormat="1" ht="15" customHeight="1">
      <c r="B159" s="300"/>
      <c r="C159" s="325" t="s">
        <v>93</v>
      </c>
      <c r="D159" s="279"/>
      <c r="E159" s="279"/>
      <c r="F159" s="326" t="s">
        <v>499</v>
      </c>
      <c r="G159" s="279"/>
      <c r="H159" s="325" t="s">
        <v>561</v>
      </c>
      <c r="I159" s="325" t="s">
        <v>501</v>
      </c>
      <c r="J159" s="325" t="s">
        <v>562</v>
      </c>
      <c r="K159" s="321"/>
    </row>
    <row r="160" spans="2:11" s="1" customFormat="1" ht="15" customHeight="1">
      <c r="B160" s="300"/>
      <c r="C160" s="325" t="s">
        <v>563</v>
      </c>
      <c r="D160" s="279"/>
      <c r="E160" s="279"/>
      <c r="F160" s="326" t="s">
        <v>499</v>
      </c>
      <c r="G160" s="279"/>
      <c r="H160" s="325" t="s">
        <v>564</v>
      </c>
      <c r="I160" s="325" t="s">
        <v>534</v>
      </c>
      <c r="J160" s="325"/>
      <c r="K160" s="321"/>
    </row>
    <row r="161" spans="2:11" s="1" customFormat="1" ht="15" customHeight="1">
      <c r="B161" s="327"/>
      <c r="C161" s="309"/>
      <c r="D161" s="309"/>
      <c r="E161" s="309"/>
      <c r="F161" s="309"/>
      <c r="G161" s="309"/>
      <c r="H161" s="309"/>
      <c r="I161" s="309"/>
      <c r="J161" s="309"/>
      <c r="K161" s="328"/>
    </row>
    <row r="162" spans="2:11" s="1" customFormat="1" ht="18.75" customHeight="1">
      <c r="B162" s="276"/>
      <c r="C162" s="279"/>
      <c r="D162" s="279"/>
      <c r="E162" s="279"/>
      <c r="F162" s="299"/>
      <c r="G162" s="279"/>
      <c r="H162" s="279"/>
      <c r="I162" s="279"/>
      <c r="J162" s="279"/>
      <c r="K162" s="276"/>
    </row>
    <row r="163" spans="2:11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pans="2:11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pans="2:11" s="1" customFormat="1" ht="45" customHeight="1">
      <c r="B165" s="271"/>
      <c r="C165" s="396" t="s">
        <v>565</v>
      </c>
      <c r="D165" s="396"/>
      <c r="E165" s="396"/>
      <c r="F165" s="396"/>
      <c r="G165" s="396"/>
      <c r="H165" s="396"/>
      <c r="I165" s="396"/>
      <c r="J165" s="396"/>
      <c r="K165" s="272"/>
    </row>
    <row r="166" spans="2:11" s="1" customFormat="1" ht="17.25" customHeight="1">
      <c r="B166" s="271"/>
      <c r="C166" s="292" t="s">
        <v>493</v>
      </c>
      <c r="D166" s="292"/>
      <c r="E166" s="292"/>
      <c r="F166" s="292" t="s">
        <v>494</v>
      </c>
      <c r="G166" s="329"/>
      <c r="H166" s="330" t="s">
        <v>57</v>
      </c>
      <c r="I166" s="330" t="s">
        <v>60</v>
      </c>
      <c r="J166" s="292" t="s">
        <v>495</v>
      </c>
      <c r="K166" s="272"/>
    </row>
    <row r="167" spans="2:11" s="1" customFormat="1" ht="17.25" customHeight="1">
      <c r="B167" s="273"/>
      <c r="C167" s="294" t="s">
        <v>496</v>
      </c>
      <c r="D167" s="294"/>
      <c r="E167" s="294"/>
      <c r="F167" s="295" t="s">
        <v>497</v>
      </c>
      <c r="G167" s="331"/>
      <c r="H167" s="332"/>
      <c r="I167" s="332"/>
      <c r="J167" s="294" t="s">
        <v>498</v>
      </c>
      <c r="K167" s="274"/>
    </row>
    <row r="168" spans="2:11" s="1" customFormat="1" ht="5.25" customHeight="1">
      <c r="B168" s="300"/>
      <c r="C168" s="297"/>
      <c r="D168" s="297"/>
      <c r="E168" s="297"/>
      <c r="F168" s="297"/>
      <c r="G168" s="298"/>
      <c r="H168" s="297"/>
      <c r="I168" s="297"/>
      <c r="J168" s="297"/>
      <c r="K168" s="321"/>
    </row>
    <row r="169" spans="2:11" s="1" customFormat="1" ht="15" customHeight="1">
      <c r="B169" s="300"/>
      <c r="C169" s="279" t="s">
        <v>502</v>
      </c>
      <c r="D169" s="279"/>
      <c r="E169" s="279"/>
      <c r="F169" s="299" t="s">
        <v>499</v>
      </c>
      <c r="G169" s="279"/>
      <c r="H169" s="279" t="s">
        <v>539</v>
      </c>
      <c r="I169" s="279" t="s">
        <v>501</v>
      </c>
      <c r="J169" s="279">
        <v>120</v>
      </c>
      <c r="K169" s="321"/>
    </row>
    <row r="170" spans="2:11" s="1" customFormat="1" ht="15" customHeight="1">
      <c r="B170" s="300"/>
      <c r="C170" s="279" t="s">
        <v>548</v>
      </c>
      <c r="D170" s="279"/>
      <c r="E170" s="279"/>
      <c r="F170" s="299" t="s">
        <v>499</v>
      </c>
      <c r="G170" s="279"/>
      <c r="H170" s="279" t="s">
        <v>549</v>
      </c>
      <c r="I170" s="279" t="s">
        <v>501</v>
      </c>
      <c r="J170" s="279" t="s">
        <v>550</v>
      </c>
      <c r="K170" s="321"/>
    </row>
    <row r="171" spans="2:11" s="1" customFormat="1" ht="15" customHeight="1">
      <c r="B171" s="300"/>
      <c r="C171" s="279" t="s">
        <v>447</v>
      </c>
      <c r="D171" s="279"/>
      <c r="E171" s="279"/>
      <c r="F171" s="299" t="s">
        <v>499</v>
      </c>
      <c r="G171" s="279"/>
      <c r="H171" s="279" t="s">
        <v>566</v>
      </c>
      <c r="I171" s="279" t="s">
        <v>501</v>
      </c>
      <c r="J171" s="279" t="s">
        <v>550</v>
      </c>
      <c r="K171" s="321"/>
    </row>
    <row r="172" spans="2:11" s="1" customFormat="1" ht="15" customHeight="1">
      <c r="B172" s="300"/>
      <c r="C172" s="279" t="s">
        <v>504</v>
      </c>
      <c r="D172" s="279"/>
      <c r="E172" s="279"/>
      <c r="F172" s="299" t="s">
        <v>505</v>
      </c>
      <c r="G172" s="279"/>
      <c r="H172" s="279" t="s">
        <v>566</v>
      </c>
      <c r="I172" s="279" t="s">
        <v>501</v>
      </c>
      <c r="J172" s="279">
        <v>50</v>
      </c>
      <c r="K172" s="321"/>
    </row>
    <row r="173" spans="2:11" s="1" customFormat="1" ht="15" customHeight="1">
      <c r="B173" s="300"/>
      <c r="C173" s="279" t="s">
        <v>507</v>
      </c>
      <c r="D173" s="279"/>
      <c r="E173" s="279"/>
      <c r="F173" s="299" t="s">
        <v>499</v>
      </c>
      <c r="G173" s="279"/>
      <c r="H173" s="279" t="s">
        <v>566</v>
      </c>
      <c r="I173" s="279" t="s">
        <v>509</v>
      </c>
      <c r="J173" s="279"/>
      <c r="K173" s="321"/>
    </row>
    <row r="174" spans="2:11" s="1" customFormat="1" ht="15" customHeight="1">
      <c r="B174" s="300"/>
      <c r="C174" s="279" t="s">
        <v>518</v>
      </c>
      <c r="D174" s="279"/>
      <c r="E174" s="279"/>
      <c r="F174" s="299" t="s">
        <v>505</v>
      </c>
      <c r="G174" s="279"/>
      <c r="H174" s="279" t="s">
        <v>566</v>
      </c>
      <c r="I174" s="279" t="s">
        <v>501</v>
      </c>
      <c r="J174" s="279">
        <v>50</v>
      </c>
      <c r="K174" s="321"/>
    </row>
    <row r="175" spans="2:11" s="1" customFormat="1" ht="15" customHeight="1">
      <c r="B175" s="300"/>
      <c r="C175" s="279" t="s">
        <v>526</v>
      </c>
      <c r="D175" s="279"/>
      <c r="E175" s="279"/>
      <c r="F175" s="299" t="s">
        <v>505</v>
      </c>
      <c r="G175" s="279"/>
      <c r="H175" s="279" t="s">
        <v>566</v>
      </c>
      <c r="I175" s="279" t="s">
        <v>501</v>
      </c>
      <c r="J175" s="279">
        <v>50</v>
      </c>
      <c r="K175" s="321"/>
    </row>
    <row r="176" spans="2:11" s="1" customFormat="1" ht="15" customHeight="1">
      <c r="B176" s="300"/>
      <c r="C176" s="279" t="s">
        <v>524</v>
      </c>
      <c r="D176" s="279"/>
      <c r="E176" s="279"/>
      <c r="F176" s="299" t="s">
        <v>505</v>
      </c>
      <c r="G176" s="279"/>
      <c r="H176" s="279" t="s">
        <v>566</v>
      </c>
      <c r="I176" s="279" t="s">
        <v>501</v>
      </c>
      <c r="J176" s="279">
        <v>50</v>
      </c>
      <c r="K176" s="321"/>
    </row>
    <row r="177" spans="2:11" s="1" customFormat="1" ht="15" customHeight="1">
      <c r="B177" s="300"/>
      <c r="C177" s="279" t="s">
        <v>98</v>
      </c>
      <c r="D177" s="279"/>
      <c r="E177" s="279"/>
      <c r="F177" s="299" t="s">
        <v>499</v>
      </c>
      <c r="G177" s="279"/>
      <c r="H177" s="279" t="s">
        <v>567</v>
      </c>
      <c r="I177" s="279" t="s">
        <v>568</v>
      </c>
      <c r="J177" s="279"/>
      <c r="K177" s="321"/>
    </row>
    <row r="178" spans="2:11" s="1" customFormat="1" ht="15" customHeight="1">
      <c r="B178" s="300"/>
      <c r="C178" s="279" t="s">
        <v>60</v>
      </c>
      <c r="D178" s="279"/>
      <c r="E178" s="279"/>
      <c r="F178" s="299" t="s">
        <v>499</v>
      </c>
      <c r="G178" s="279"/>
      <c r="H178" s="279" t="s">
        <v>569</v>
      </c>
      <c r="I178" s="279" t="s">
        <v>570</v>
      </c>
      <c r="J178" s="279">
        <v>1</v>
      </c>
      <c r="K178" s="321"/>
    </row>
    <row r="179" spans="2:11" s="1" customFormat="1" ht="15" customHeight="1">
      <c r="B179" s="300"/>
      <c r="C179" s="279" t="s">
        <v>56</v>
      </c>
      <c r="D179" s="279"/>
      <c r="E179" s="279"/>
      <c r="F179" s="299" t="s">
        <v>499</v>
      </c>
      <c r="G179" s="279"/>
      <c r="H179" s="279" t="s">
        <v>571</v>
      </c>
      <c r="I179" s="279" t="s">
        <v>501</v>
      </c>
      <c r="J179" s="279">
        <v>20</v>
      </c>
      <c r="K179" s="321"/>
    </row>
    <row r="180" spans="2:11" s="1" customFormat="1" ht="15" customHeight="1">
      <c r="B180" s="300"/>
      <c r="C180" s="279" t="s">
        <v>57</v>
      </c>
      <c r="D180" s="279"/>
      <c r="E180" s="279"/>
      <c r="F180" s="299" t="s">
        <v>499</v>
      </c>
      <c r="G180" s="279"/>
      <c r="H180" s="279" t="s">
        <v>572</v>
      </c>
      <c r="I180" s="279" t="s">
        <v>501</v>
      </c>
      <c r="J180" s="279">
        <v>255</v>
      </c>
      <c r="K180" s="321"/>
    </row>
    <row r="181" spans="2:11" s="1" customFormat="1" ht="15" customHeight="1">
      <c r="B181" s="300"/>
      <c r="C181" s="279" t="s">
        <v>99</v>
      </c>
      <c r="D181" s="279"/>
      <c r="E181" s="279"/>
      <c r="F181" s="299" t="s">
        <v>499</v>
      </c>
      <c r="G181" s="279"/>
      <c r="H181" s="279" t="s">
        <v>463</v>
      </c>
      <c r="I181" s="279" t="s">
        <v>501</v>
      </c>
      <c r="J181" s="279">
        <v>10</v>
      </c>
      <c r="K181" s="321"/>
    </row>
    <row r="182" spans="2:11" s="1" customFormat="1" ht="15" customHeight="1">
      <c r="B182" s="300"/>
      <c r="C182" s="279" t="s">
        <v>100</v>
      </c>
      <c r="D182" s="279"/>
      <c r="E182" s="279"/>
      <c r="F182" s="299" t="s">
        <v>499</v>
      </c>
      <c r="G182" s="279"/>
      <c r="H182" s="279" t="s">
        <v>573</v>
      </c>
      <c r="I182" s="279" t="s">
        <v>534</v>
      </c>
      <c r="J182" s="279"/>
      <c r="K182" s="321"/>
    </row>
    <row r="183" spans="2:11" s="1" customFormat="1" ht="15" customHeight="1">
      <c r="B183" s="300"/>
      <c r="C183" s="279" t="s">
        <v>574</v>
      </c>
      <c r="D183" s="279"/>
      <c r="E183" s="279"/>
      <c r="F183" s="299" t="s">
        <v>499</v>
      </c>
      <c r="G183" s="279"/>
      <c r="H183" s="279" t="s">
        <v>575</v>
      </c>
      <c r="I183" s="279" t="s">
        <v>534</v>
      </c>
      <c r="J183" s="279"/>
      <c r="K183" s="321"/>
    </row>
    <row r="184" spans="2:11" s="1" customFormat="1" ht="15" customHeight="1">
      <c r="B184" s="300"/>
      <c r="C184" s="279" t="s">
        <v>563</v>
      </c>
      <c r="D184" s="279"/>
      <c r="E184" s="279"/>
      <c r="F184" s="299" t="s">
        <v>499</v>
      </c>
      <c r="G184" s="279"/>
      <c r="H184" s="279" t="s">
        <v>576</v>
      </c>
      <c r="I184" s="279" t="s">
        <v>534</v>
      </c>
      <c r="J184" s="279"/>
      <c r="K184" s="321"/>
    </row>
    <row r="185" spans="2:11" s="1" customFormat="1" ht="15" customHeight="1">
      <c r="B185" s="300"/>
      <c r="C185" s="279" t="s">
        <v>102</v>
      </c>
      <c r="D185" s="279"/>
      <c r="E185" s="279"/>
      <c r="F185" s="299" t="s">
        <v>505</v>
      </c>
      <c r="G185" s="279"/>
      <c r="H185" s="279" t="s">
        <v>577</v>
      </c>
      <c r="I185" s="279" t="s">
        <v>501</v>
      </c>
      <c r="J185" s="279">
        <v>50</v>
      </c>
      <c r="K185" s="321"/>
    </row>
    <row r="186" spans="2:11" s="1" customFormat="1" ht="15" customHeight="1">
      <c r="B186" s="300"/>
      <c r="C186" s="279" t="s">
        <v>578</v>
      </c>
      <c r="D186" s="279"/>
      <c r="E186" s="279"/>
      <c r="F186" s="299" t="s">
        <v>505</v>
      </c>
      <c r="G186" s="279"/>
      <c r="H186" s="279" t="s">
        <v>579</v>
      </c>
      <c r="I186" s="279" t="s">
        <v>580</v>
      </c>
      <c r="J186" s="279"/>
      <c r="K186" s="321"/>
    </row>
    <row r="187" spans="2:11" s="1" customFormat="1" ht="15" customHeight="1">
      <c r="B187" s="300"/>
      <c r="C187" s="279" t="s">
        <v>581</v>
      </c>
      <c r="D187" s="279"/>
      <c r="E187" s="279"/>
      <c r="F187" s="299" t="s">
        <v>505</v>
      </c>
      <c r="G187" s="279"/>
      <c r="H187" s="279" t="s">
        <v>582</v>
      </c>
      <c r="I187" s="279" t="s">
        <v>580</v>
      </c>
      <c r="J187" s="279"/>
      <c r="K187" s="321"/>
    </row>
    <row r="188" spans="2:11" s="1" customFormat="1" ht="15" customHeight="1">
      <c r="B188" s="300"/>
      <c r="C188" s="279" t="s">
        <v>583</v>
      </c>
      <c r="D188" s="279"/>
      <c r="E188" s="279"/>
      <c r="F188" s="299" t="s">
        <v>505</v>
      </c>
      <c r="G188" s="279"/>
      <c r="H188" s="279" t="s">
        <v>584</v>
      </c>
      <c r="I188" s="279" t="s">
        <v>580</v>
      </c>
      <c r="J188" s="279"/>
      <c r="K188" s="321"/>
    </row>
    <row r="189" spans="2:11" s="1" customFormat="1" ht="15" customHeight="1">
      <c r="B189" s="300"/>
      <c r="C189" s="333" t="s">
        <v>585</v>
      </c>
      <c r="D189" s="279"/>
      <c r="E189" s="279"/>
      <c r="F189" s="299" t="s">
        <v>505</v>
      </c>
      <c r="G189" s="279"/>
      <c r="H189" s="279" t="s">
        <v>586</v>
      </c>
      <c r="I189" s="279" t="s">
        <v>587</v>
      </c>
      <c r="J189" s="334" t="s">
        <v>588</v>
      </c>
      <c r="K189" s="321"/>
    </row>
    <row r="190" spans="2:11" s="1" customFormat="1" ht="15" customHeight="1">
      <c r="B190" s="300"/>
      <c r="C190" s="285" t="s">
        <v>45</v>
      </c>
      <c r="D190" s="279"/>
      <c r="E190" s="279"/>
      <c r="F190" s="299" t="s">
        <v>499</v>
      </c>
      <c r="G190" s="279"/>
      <c r="H190" s="276" t="s">
        <v>589</v>
      </c>
      <c r="I190" s="279" t="s">
        <v>590</v>
      </c>
      <c r="J190" s="279"/>
      <c r="K190" s="321"/>
    </row>
    <row r="191" spans="2:11" s="1" customFormat="1" ht="15" customHeight="1">
      <c r="B191" s="300"/>
      <c r="C191" s="285" t="s">
        <v>591</v>
      </c>
      <c r="D191" s="279"/>
      <c r="E191" s="279"/>
      <c r="F191" s="299" t="s">
        <v>499</v>
      </c>
      <c r="G191" s="279"/>
      <c r="H191" s="279" t="s">
        <v>592</v>
      </c>
      <c r="I191" s="279" t="s">
        <v>534</v>
      </c>
      <c r="J191" s="279"/>
      <c r="K191" s="321"/>
    </row>
    <row r="192" spans="2:11" s="1" customFormat="1" ht="15" customHeight="1">
      <c r="B192" s="300"/>
      <c r="C192" s="285" t="s">
        <v>593</v>
      </c>
      <c r="D192" s="279"/>
      <c r="E192" s="279"/>
      <c r="F192" s="299" t="s">
        <v>499</v>
      </c>
      <c r="G192" s="279"/>
      <c r="H192" s="279" t="s">
        <v>594</v>
      </c>
      <c r="I192" s="279" t="s">
        <v>534</v>
      </c>
      <c r="J192" s="279"/>
      <c r="K192" s="321"/>
    </row>
    <row r="193" spans="2:11" s="1" customFormat="1" ht="15" customHeight="1">
      <c r="B193" s="300"/>
      <c r="C193" s="285" t="s">
        <v>595</v>
      </c>
      <c r="D193" s="279"/>
      <c r="E193" s="279"/>
      <c r="F193" s="299" t="s">
        <v>505</v>
      </c>
      <c r="G193" s="279"/>
      <c r="H193" s="279" t="s">
        <v>596</v>
      </c>
      <c r="I193" s="279" t="s">
        <v>534</v>
      </c>
      <c r="J193" s="279"/>
      <c r="K193" s="321"/>
    </row>
    <row r="194" spans="2:11" s="1" customFormat="1" ht="15" customHeight="1">
      <c r="B194" s="327"/>
      <c r="C194" s="335"/>
      <c r="D194" s="309"/>
      <c r="E194" s="309"/>
      <c r="F194" s="309"/>
      <c r="G194" s="309"/>
      <c r="H194" s="309"/>
      <c r="I194" s="309"/>
      <c r="J194" s="309"/>
      <c r="K194" s="328"/>
    </row>
    <row r="195" spans="2:11" s="1" customFormat="1" ht="18.75" customHeight="1">
      <c r="B195" s="276"/>
      <c r="C195" s="279"/>
      <c r="D195" s="279"/>
      <c r="E195" s="279"/>
      <c r="F195" s="299"/>
      <c r="G195" s="279"/>
      <c r="H195" s="279"/>
      <c r="I195" s="279"/>
      <c r="J195" s="279"/>
      <c r="K195" s="276"/>
    </row>
    <row r="196" spans="2:11" s="1" customFormat="1" ht="18.75" customHeight="1">
      <c r="B196" s="276"/>
      <c r="C196" s="279"/>
      <c r="D196" s="279"/>
      <c r="E196" s="279"/>
      <c r="F196" s="299"/>
      <c r="G196" s="279"/>
      <c r="H196" s="279"/>
      <c r="I196" s="279"/>
      <c r="J196" s="279"/>
      <c r="K196" s="276"/>
    </row>
    <row r="197" spans="2:11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pans="2:11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pans="2:11" s="1" customFormat="1" ht="21">
      <c r="B199" s="271"/>
      <c r="C199" s="396" t="s">
        <v>597</v>
      </c>
      <c r="D199" s="396"/>
      <c r="E199" s="396"/>
      <c r="F199" s="396"/>
      <c r="G199" s="396"/>
      <c r="H199" s="396"/>
      <c r="I199" s="396"/>
      <c r="J199" s="396"/>
      <c r="K199" s="272"/>
    </row>
    <row r="200" spans="2:11" s="1" customFormat="1" ht="25.5" customHeight="1">
      <c r="B200" s="271"/>
      <c r="C200" s="336" t="s">
        <v>598</v>
      </c>
      <c r="D200" s="336"/>
      <c r="E200" s="336"/>
      <c r="F200" s="336" t="s">
        <v>599</v>
      </c>
      <c r="G200" s="337"/>
      <c r="H200" s="397" t="s">
        <v>600</v>
      </c>
      <c r="I200" s="397"/>
      <c r="J200" s="397"/>
      <c r="K200" s="272"/>
    </row>
    <row r="201" spans="2:11" s="1" customFormat="1" ht="5.25" customHeight="1">
      <c r="B201" s="300"/>
      <c r="C201" s="297"/>
      <c r="D201" s="297"/>
      <c r="E201" s="297"/>
      <c r="F201" s="297"/>
      <c r="G201" s="279"/>
      <c r="H201" s="297"/>
      <c r="I201" s="297"/>
      <c r="J201" s="297"/>
      <c r="K201" s="321"/>
    </row>
    <row r="202" spans="2:11" s="1" customFormat="1" ht="15" customHeight="1">
      <c r="B202" s="300"/>
      <c r="C202" s="279" t="s">
        <v>590</v>
      </c>
      <c r="D202" s="279"/>
      <c r="E202" s="279"/>
      <c r="F202" s="299" t="s">
        <v>46</v>
      </c>
      <c r="G202" s="279"/>
      <c r="H202" s="398" t="s">
        <v>601</v>
      </c>
      <c r="I202" s="398"/>
      <c r="J202" s="398"/>
      <c r="K202" s="321"/>
    </row>
    <row r="203" spans="2:11" s="1" customFormat="1" ht="15" customHeight="1">
      <c r="B203" s="300"/>
      <c r="C203" s="306"/>
      <c r="D203" s="279"/>
      <c r="E203" s="279"/>
      <c r="F203" s="299" t="s">
        <v>47</v>
      </c>
      <c r="G203" s="279"/>
      <c r="H203" s="398" t="s">
        <v>602</v>
      </c>
      <c r="I203" s="398"/>
      <c r="J203" s="398"/>
      <c r="K203" s="321"/>
    </row>
    <row r="204" spans="2:11" s="1" customFormat="1" ht="15" customHeight="1">
      <c r="B204" s="300"/>
      <c r="C204" s="306"/>
      <c r="D204" s="279"/>
      <c r="E204" s="279"/>
      <c r="F204" s="299" t="s">
        <v>50</v>
      </c>
      <c r="G204" s="279"/>
      <c r="H204" s="398" t="s">
        <v>603</v>
      </c>
      <c r="I204" s="398"/>
      <c r="J204" s="398"/>
      <c r="K204" s="321"/>
    </row>
    <row r="205" spans="2:11" s="1" customFormat="1" ht="15" customHeight="1">
      <c r="B205" s="300"/>
      <c r="C205" s="279"/>
      <c r="D205" s="279"/>
      <c r="E205" s="279"/>
      <c r="F205" s="299" t="s">
        <v>48</v>
      </c>
      <c r="G205" s="279"/>
      <c r="H205" s="398" t="s">
        <v>604</v>
      </c>
      <c r="I205" s="398"/>
      <c r="J205" s="398"/>
      <c r="K205" s="321"/>
    </row>
    <row r="206" spans="2:11" s="1" customFormat="1" ht="15" customHeight="1">
      <c r="B206" s="300"/>
      <c r="C206" s="279"/>
      <c r="D206" s="279"/>
      <c r="E206" s="279"/>
      <c r="F206" s="299" t="s">
        <v>49</v>
      </c>
      <c r="G206" s="279"/>
      <c r="H206" s="398" t="s">
        <v>605</v>
      </c>
      <c r="I206" s="398"/>
      <c r="J206" s="398"/>
      <c r="K206" s="321"/>
    </row>
    <row r="207" spans="2:11" s="1" customFormat="1" ht="15" customHeight="1">
      <c r="B207" s="300"/>
      <c r="C207" s="279"/>
      <c r="D207" s="279"/>
      <c r="E207" s="279"/>
      <c r="F207" s="299"/>
      <c r="G207" s="279"/>
      <c r="H207" s="279"/>
      <c r="I207" s="279"/>
      <c r="J207" s="279"/>
      <c r="K207" s="321"/>
    </row>
    <row r="208" spans="2:11" s="1" customFormat="1" ht="15" customHeight="1">
      <c r="B208" s="300"/>
      <c r="C208" s="279" t="s">
        <v>546</v>
      </c>
      <c r="D208" s="279"/>
      <c r="E208" s="279"/>
      <c r="F208" s="299" t="s">
        <v>82</v>
      </c>
      <c r="G208" s="279"/>
      <c r="H208" s="398" t="s">
        <v>606</v>
      </c>
      <c r="I208" s="398"/>
      <c r="J208" s="398"/>
      <c r="K208" s="321"/>
    </row>
    <row r="209" spans="2:11" s="1" customFormat="1" ht="15" customHeight="1">
      <c r="B209" s="300"/>
      <c r="C209" s="306"/>
      <c r="D209" s="279"/>
      <c r="E209" s="279"/>
      <c r="F209" s="299" t="s">
        <v>441</v>
      </c>
      <c r="G209" s="279"/>
      <c r="H209" s="398" t="s">
        <v>442</v>
      </c>
      <c r="I209" s="398"/>
      <c r="J209" s="398"/>
      <c r="K209" s="321"/>
    </row>
    <row r="210" spans="2:11" s="1" customFormat="1" ht="15" customHeight="1">
      <c r="B210" s="300"/>
      <c r="C210" s="279"/>
      <c r="D210" s="279"/>
      <c r="E210" s="279"/>
      <c r="F210" s="299" t="s">
        <v>439</v>
      </c>
      <c r="G210" s="279"/>
      <c r="H210" s="398" t="s">
        <v>607</v>
      </c>
      <c r="I210" s="398"/>
      <c r="J210" s="398"/>
      <c r="K210" s="321"/>
    </row>
    <row r="211" spans="2:11" s="1" customFormat="1" ht="15" customHeight="1">
      <c r="B211" s="338"/>
      <c r="C211" s="306"/>
      <c r="D211" s="306"/>
      <c r="E211" s="306"/>
      <c r="F211" s="299" t="s">
        <v>443</v>
      </c>
      <c r="G211" s="285"/>
      <c r="H211" s="399" t="s">
        <v>444</v>
      </c>
      <c r="I211" s="399"/>
      <c r="J211" s="399"/>
      <c r="K211" s="339"/>
    </row>
    <row r="212" spans="2:11" s="1" customFormat="1" ht="15" customHeight="1">
      <c r="B212" s="338"/>
      <c r="C212" s="306"/>
      <c r="D212" s="306"/>
      <c r="E212" s="306"/>
      <c r="F212" s="299" t="s">
        <v>445</v>
      </c>
      <c r="G212" s="285"/>
      <c r="H212" s="399" t="s">
        <v>608</v>
      </c>
      <c r="I212" s="399"/>
      <c r="J212" s="399"/>
      <c r="K212" s="339"/>
    </row>
    <row r="213" spans="2:11" s="1" customFormat="1" ht="15" customHeight="1">
      <c r="B213" s="338"/>
      <c r="C213" s="306"/>
      <c r="D213" s="306"/>
      <c r="E213" s="306"/>
      <c r="F213" s="340"/>
      <c r="G213" s="285"/>
      <c r="H213" s="341"/>
      <c r="I213" s="341"/>
      <c r="J213" s="341"/>
      <c r="K213" s="339"/>
    </row>
    <row r="214" spans="2:11" s="1" customFormat="1" ht="15" customHeight="1">
      <c r="B214" s="338"/>
      <c r="C214" s="279" t="s">
        <v>570</v>
      </c>
      <c r="D214" s="306"/>
      <c r="E214" s="306"/>
      <c r="F214" s="299">
        <v>1</v>
      </c>
      <c r="G214" s="285"/>
      <c r="H214" s="399" t="s">
        <v>609</v>
      </c>
      <c r="I214" s="399"/>
      <c r="J214" s="399"/>
      <c r="K214" s="339"/>
    </row>
    <row r="215" spans="2:11" s="1" customFormat="1" ht="15" customHeight="1">
      <c r="B215" s="338"/>
      <c r="C215" s="306"/>
      <c r="D215" s="306"/>
      <c r="E215" s="306"/>
      <c r="F215" s="299">
        <v>2</v>
      </c>
      <c r="G215" s="285"/>
      <c r="H215" s="399" t="s">
        <v>610</v>
      </c>
      <c r="I215" s="399"/>
      <c r="J215" s="399"/>
      <c r="K215" s="339"/>
    </row>
    <row r="216" spans="2:11" s="1" customFormat="1" ht="15" customHeight="1">
      <c r="B216" s="338"/>
      <c r="C216" s="306"/>
      <c r="D216" s="306"/>
      <c r="E216" s="306"/>
      <c r="F216" s="299">
        <v>3</v>
      </c>
      <c r="G216" s="285"/>
      <c r="H216" s="399" t="s">
        <v>611</v>
      </c>
      <c r="I216" s="399"/>
      <c r="J216" s="399"/>
      <c r="K216" s="339"/>
    </row>
    <row r="217" spans="2:11" s="1" customFormat="1" ht="15" customHeight="1">
      <c r="B217" s="338"/>
      <c r="C217" s="306"/>
      <c r="D217" s="306"/>
      <c r="E217" s="306"/>
      <c r="F217" s="299">
        <v>4</v>
      </c>
      <c r="G217" s="285"/>
      <c r="H217" s="399" t="s">
        <v>612</v>
      </c>
      <c r="I217" s="399"/>
      <c r="J217" s="399"/>
      <c r="K217" s="339"/>
    </row>
    <row r="218" spans="2:11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044-2020_22 - Vedlejší ro...</vt:lpstr>
      <vt:lpstr>044-2020_2 - Levostranný ...</vt:lpstr>
      <vt:lpstr>Pokyny pro vyplnění</vt:lpstr>
      <vt:lpstr>'044-2020_2 - Levostranný ...'!Názvy_tisku</vt:lpstr>
      <vt:lpstr>'044-2020_22 - Vedlejší ro...'!Názvy_tisku</vt:lpstr>
      <vt:lpstr>'Rekapitulace stavby'!Názvy_tisku</vt:lpstr>
      <vt:lpstr>'044-2020_2 - Levostranný ...'!Oblast_tisku</vt:lpstr>
      <vt:lpstr>'044-2020_22 - Vedlejší ro...'!Oblast_tisku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Třasák</dc:creator>
  <cp:lastModifiedBy>Novotná Eva</cp:lastModifiedBy>
  <dcterms:created xsi:type="dcterms:W3CDTF">2020-08-28T08:42:30Z</dcterms:created>
  <dcterms:modified xsi:type="dcterms:W3CDTF">2021-04-28T06:47:07Z</dcterms:modified>
</cp:coreProperties>
</file>